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10_REFORMA FACHADAS EMERJ\"/>
    </mc:Choice>
  </mc:AlternateContent>
  <xr:revisionPtr revIDLastSave="0" documentId="13_ncr:1_{15B01C65-D889-469A-8443-3FD1037F7E34}" xr6:coauthVersionLast="36" xr6:coauthVersionMax="36" xr10:uidLastSave="{00000000-0000-0000-0000-000000000000}"/>
  <bookViews>
    <workbookView xWindow="0" yWindow="0" windowWidth="28800" windowHeight="12225" xr2:uid="{C3C9D3A9-D914-4378-B790-D24DEA75E57B}"/>
  </bookViews>
  <sheets>
    <sheet name="MEDIÇÃO INICIAL" sheetId="3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INICIAL'!$A$13:$AV$306</definedName>
    <definedName name="_PM2" localSheetId="0">#REF!</definedName>
    <definedName name="_PM2">#REF!</definedName>
    <definedName name="_xlnm.Print_Area" localSheetId="0">'MEDIÇÃO INICIAL'!$B$1:$AR$305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INICIAL'!$9:$12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6" i="3" l="1"/>
  <c r="AO291" i="3"/>
  <c r="AO290" i="3"/>
  <c r="AO289" i="3"/>
  <c r="AO288" i="3"/>
  <c r="AO287" i="3"/>
  <c r="AO286" i="3"/>
  <c r="AO285" i="3"/>
  <c r="AO284" i="3"/>
  <c r="AO283" i="3"/>
  <c r="AO282" i="3"/>
  <c r="AO281" i="3"/>
  <c r="AO280" i="3"/>
  <c r="AO279" i="3"/>
  <c r="AO278" i="3"/>
  <c r="AO277" i="3"/>
  <c r="AO276" i="3"/>
  <c r="AO275" i="3"/>
  <c r="AO274" i="3"/>
  <c r="AO273" i="3"/>
  <c r="AO272" i="3"/>
  <c r="AO271" i="3"/>
  <c r="AO270" i="3"/>
  <c r="AO269" i="3"/>
  <c r="AO268" i="3"/>
  <c r="AO267" i="3"/>
  <c r="AO266" i="3"/>
  <c r="AO265" i="3"/>
  <c r="AO264" i="3"/>
  <c r="AO263" i="3"/>
  <c r="AO262" i="3"/>
  <c r="AO261" i="3"/>
  <c r="AO260" i="3"/>
  <c r="AO259" i="3"/>
  <c r="AO258" i="3"/>
  <c r="AO257" i="3"/>
  <c r="AO256" i="3"/>
  <c r="AO255" i="3"/>
  <c r="AO254" i="3"/>
  <c r="AO253" i="3"/>
  <c r="AO252" i="3"/>
  <c r="AO251" i="3"/>
  <c r="AO250" i="3"/>
  <c r="AO249" i="3"/>
  <c r="AO248" i="3"/>
  <c r="AO247" i="3"/>
  <c r="AO246" i="3"/>
  <c r="AO245" i="3"/>
  <c r="AO244" i="3"/>
  <c r="AO243" i="3"/>
  <c r="AO242" i="3"/>
  <c r="AO241" i="3"/>
  <c r="AO240" i="3"/>
  <c r="AO239" i="3"/>
  <c r="AO238" i="3"/>
  <c r="AO237" i="3"/>
  <c r="AO236" i="3"/>
  <c r="AO235" i="3"/>
  <c r="AO234" i="3"/>
  <c r="AO233" i="3"/>
  <c r="AO232" i="3"/>
  <c r="AO231" i="3"/>
  <c r="AO230" i="3"/>
  <c r="AO229" i="3"/>
  <c r="AO228" i="3"/>
  <c r="AO227" i="3"/>
  <c r="AO226" i="3"/>
  <c r="AO225" i="3"/>
  <c r="AO224" i="3"/>
  <c r="AO223" i="3"/>
  <c r="AO222" i="3"/>
  <c r="AO221" i="3"/>
  <c r="AO220" i="3"/>
  <c r="AO219" i="3"/>
  <c r="AO218" i="3"/>
  <c r="AO217" i="3"/>
  <c r="AO216" i="3"/>
  <c r="AO215" i="3"/>
  <c r="AO214" i="3"/>
  <c r="AO213" i="3"/>
  <c r="AO212" i="3"/>
  <c r="AO211" i="3"/>
  <c r="AO210" i="3"/>
  <c r="AO209" i="3"/>
  <c r="AO208" i="3"/>
  <c r="AO207" i="3"/>
  <c r="AO206" i="3"/>
  <c r="AO205" i="3"/>
  <c r="AO204" i="3"/>
  <c r="AO203" i="3"/>
  <c r="AO202" i="3"/>
  <c r="AO201" i="3"/>
  <c r="AO200" i="3"/>
  <c r="AO199" i="3"/>
  <c r="AO198" i="3"/>
  <c r="AO197" i="3"/>
  <c r="AO196" i="3"/>
  <c r="AO195" i="3"/>
  <c r="AO194" i="3"/>
  <c r="AO193" i="3"/>
  <c r="AO192" i="3"/>
  <c r="AO191" i="3"/>
  <c r="AO190" i="3"/>
  <c r="AO189" i="3"/>
  <c r="AO188" i="3"/>
  <c r="AO187" i="3"/>
  <c r="AO186" i="3"/>
  <c r="AO185" i="3"/>
  <c r="AO184" i="3"/>
  <c r="AO183" i="3"/>
  <c r="AO182" i="3"/>
  <c r="AO181" i="3"/>
  <c r="AO180" i="3"/>
  <c r="AO179" i="3"/>
  <c r="AO178" i="3"/>
  <c r="AO177" i="3"/>
  <c r="AO176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O161" i="3"/>
  <c r="AO160" i="3"/>
  <c r="AO159" i="3"/>
  <c r="AO158" i="3"/>
  <c r="AO157" i="3"/>
  <c r="AO156" i="3"/>
  <c r="AO155" i="3"/>
  <c r="AO154" i="3"/>
  <c r="AO153" i="3"/>
  <c r="AO152" i="3"/>
  <c r="AO151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O85" i="3"/>
  <c r="AO84" i="3"/>
  <c r="AO83" i="3"/>
  <c r="AO82" i="3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AO57" i="3"/>
  <c r="AO56" i="3"/>
  <c r="AO55" i="3"/>
  <c r="AO54" i="3"/>
  <c r="AO53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N291" i="3"/>
  <c r="AN290" i="3"/>
  <c r="AN289" i="3"/>
  <c r="AN288" i="3"/>
  <c r="AN287" i="3"/>
  <c r="AN286" i="3"/>
  <c r="AN285" i="3"/>
  <c r="AN284" i="3"/>
  <c r="AN283" i="3"/>
  <c r="AN282" i="3"/>
  <c r="AN281" i="3"/>
  <c r="AN280" i="3"/>
  <c r="AN279" i="3"/>
  <c r="AN278" i="3"/>
  <c r="AN277" i="3"/>
  <c r="AN276" i="3"/>
  <c r="AN275" i="3"/>
  <c r="AN274" i="3"/>
  <c r="AN273" i="3"/>
  <c r="AN272" i="3"/>
  <c r="AN271" i="3"/>
  <c r="AN270" i="3"/>
  <c r="AN269" i="3"/>
  <c r="AN268" i="3"/>
  <c r="AN267" i="3"/>
  <c r="AN266" i="3"/>
  <c r="AN265" i="3"/>
  <c r="AN264" i="3"/>
  <c r="AN263" i="3"/>
  <c r="AN262" i="3"/>
  <c r="AN261" i="3"/>
  <c r="AN260" i="3"/>
  <c r="AN259" i="3"/>
  <c r="AN258" i="3"/>
  <c r="AN257" i="3"/>
  <c r="AN256" i="3"/>
  <c r="AN255" i="3"/>
  <c r="AN254" i="3"/>
  <c r="AN253" i="3"/>
  <c r="AN252" i="3"/>
  <c r="AN251" i="3"/>
  <c r="AN250" i="3"/>
  <c r="AN249" i="3"/>
  <c r="AN248" i="3"/>
  <c r="AN247" i="3"/>
  <c r="AN246" i="3"/>
  <c r="AN245" i="3"/>
  <c r="AN244" i="3"/>
  <c r="AN243" i="3"/>
  <c r="AN242" i="3"/>
  <c r="AN241" i="3"/>
  <c r="AN240" i="3"/>
  <c r="AN239" i="3"/>
  <c r="AN238" i="3"/>
  <c r="AN237" i="3"/>
  <c r="AN236" i="3"/>
  <c r="AN235" i="3"/>
  <c r="AN234" i="3"/>
  <c r="AN233" i="3"/>
  <c r="AN232" i="3"/>
  <c r="AN231" i="3"/>
  <c r="AN230" i="3"/>
  <c r="AN229" i="3"/>
  <c r="AN228" i="3"/>
  <c r="AN227" i="3"/>
  <c r="AN226" i="3"/>
  <c r="AN225" i="3"/>
  <c r="AN224" i="3"/>
  <c r="AN223" i="3"/>
  <c r="AN222" i="3"/>
  <c r="AN221" i="3"/>
  <c r="AN220" i="3"/>
  <c r="AN219" i="3"/>
  <c r="AN218" i="3"/>
  <c r="AN217" i="3"/>
  <c r="AN216" i="3"/>
  <c r="AN215" i="3"/>
  <c r="AN214" i="3"/>
  <c r="AN213" i="3"/>
  <c r="AN212" i="3"/>
  <c r="AN211" i="3"/>
  <c r="AN210" i="3"/>
  <c r="AN209" i="3"/>
  <c r="AN208" i="3"/>
  <c r="AN207" i="3"/>
  <c r="AN206" i="3"/>
  <c r="AN205" i="3"/>
  <c r="AN204" i="3"/>
  <c r="AN203" i="3"/>
  <c r="AN202" i="3"/>
  <c r="AN201" i="3"/>
  <c r="AN200" i="3"/>
  <c r="AN199" i="3"/>
  <c r="AN198" i="3"/>
  <c r="AN197" i="3"/>
  <c r="AN196" i="3"/>
  <c r="AN195" i="3"/>
  <c r="AN194" i="3"/>
  <c r="AN193" i="3"/>
  <c r="AN192" i="3"/>
  <c r="AN191" i="3"/>
  <c r="AN190" i="3"/>
  <c r="AN189" i="3"/>
  <c r="AN188" i="3"/>
  <c r="AN187" i="3"/>
  <c r="AN186" i="3"/>
  <c r="AN185" i="3"/>
  <c r="AN184" i="3"/>
  <c r="AN183" i="3"/>
  <c r="AN182" i="3"/>
  <c r="AN181" i="3"/>
  <c r="AN180" i="3"/>
  <c r="AN179" i="3"/>
  <c r="AN178" i="3"/>
  <c r="AN177" i="3"/>
  <c r="AN176" i="3"/>
  <c r="AN175" i="3"/>
  <c r="AN174" i="3"/>
  <c r="AN173" i="3"/>
  <c r="AN172" i="3"/>
  <c r="AN171" i="3"/>
  <c r="AN170" i="3"/>
  <c r="AN169" i="3"/>
  <c r="AN168" i="3"/>
  <c r="AN167" i="3"/>
  <c r="AN166" i="3"/>
  <c r="AN165" i="3"/>
  <c r="AN164" i="3"/>
  <c r="AN163" i="3"/>
  <c r="AN162" i="3"/>
  <c r="AN161" i="3"/>
  <c r="AN160" i="3"/>
  <c r="AN159" i="3"/>
  <c r="AN158" i="3"/>
  <c r="AN157" i="3"/>
  <c r="AN156" i="3"/>
  <c r="AN155" i="3"/>
  <c r="AN154" i="3"/>
  <c r="AN153" i="3"/>
  <c r="AN152" i="3"/>
  <c r="AN151" i="3"/>
  <c r="AN150" i="3"/>
  <c r="AN149" i="3"/>
  <c r="AN148" i="3"/>
  <c r="AN147" i="3"/>
  <c r="AN146" i="3"/>
  <c r="AN145" i="3"/>
  <c r="AN144" i="3"/>
  <c r="AN143" i="3"/>
  <c r="AN142" i="3"/>
  <c r="AN141" i="3"/>
  <c r="AN140" i="3"/>
  <c r="AN139" i="3"/>
  <c r="AN138" i="3"/>
  <c r="AN137" i="3"/>
  <c r="AN136" i="3"/>
  <c r="AN135" i="3"/>
  <c r="AN134" i="3"/>
  <c r="AN133" i="3"/>
  <c r="AN132" i="3"/>
  <c r="AN131" i="3"/>
  <c r="AN130" i="3"/>
  <c r="AN129" i="3"/>
  <c r="AN128" i="3"/>
  <c r="AN127" i="3"/>
  <c r="AN126" i="3"/>
  <c r="AN125" i="3"/>
  <c r="AN124" i="3"/>
  <c r="AN123" i="3"/>
  <c r="AN122" i="3"/>
  <c r="AN121" i="3"/>
  <c r="AN120" i="3"/>
  <c r="AN119" i="3"/>
  <c r="AN118" i="3"/>
  <c r="AN117" i="3"/>
  <c r="AN116" i="3"/>
  <c r="AN115" i="3"/>
  <c r="AN114" i="3"/>
  <c r="AN113" i="3"/>
  <c r="AN112" i="3"/>
  <c r="AN111" i="3"/>
  <c r="AN110" i="3"/>
  <c r="AN109" i="3"/>
  <c r="AN108" i="3"/>
  <c r="AN107" i="3"/>
  <c r="AN106" i="3"/>
  <c r="AN105" i="3"/>
  <c r="AN104" i="3"/>
  <c r="AN103" i="3"/>
  <c r="AN102" i="3"/>
  <c r="AN101" i="3"/>
  <c r="AN100" i="3"/>
  <c r="AN99" i="3"/>
  <c r="AN98" i="3"/>
  <c r="AN97" i="3"/>
  <c r="AN96" i="3"/>
  <c r="AN95" i="3"/>
  <c r="AN94" i="3"/>
  <c r="AN93" i="3"/>
  <c r="AN92" i="3"/>
  <c r="AN91" i="3"/>
  <c r="AN90" i="3"/>
  <c r="AN89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19" i="3"/>
  <c r="AN18" i="3"/>
  <c r="AN17" i="3"/>
  <c r="AC269" i="3" l="1"/>
  <c r="AA269" i="3"/>
  <c r="Y269" i="3"/>
  <c r="W269" i="3"/>
  <c r="U269" i="3"/>
  <c r="S269" i="3"/>
  <c r="Q269" i="3"/>
  <c r="O269" i="3"/>
  <c r="M27" i="3" l="1"/>
  <c r="M92" i="3" l="1"/>
  <c r="M93" i="3"/>
  <c r="M94" i="3"/>
  <c r="M95" i="3"/>
  <c r="M96" i="3"/>
  <c r="K121" i="3" l="1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6" i="3"/>
  <c r="K288" i="3" l="1"/>
  <c r="AS296" i="3"/>
  <c r="AS297" i="3" s="1"/>
  <c r="AT291" i="3"/>
  <c r="AU291" i="3" s="1"/>
  <c r="AU290" i="3" s="1"/>
  <c r="AU289" i="3" s="1"/>
  <c r="AM291" i="3"/>
  <c r="AK291" i="3"/>
  <c r="AI291" i="3"/>
  <c r="AG291" i="3"/>
  <c r="AE291" i="3"/>
  <c r="M291" i="3"/>
  <c r="K291" i="3"/>
  <c r="I291" i="3"/>
  <c r="AT290" i="3"/>
  <c r="AM290" i="3"/>
  <c r="AK290" i="3"/>
  <c r="AI290" i="3"/>
  <c r="AG290" i="3"/>
  <c r="AE290" i="3"/>
  <c r="M290" i="3"/>
  <c r="K290" i="3"/>
  <c r="I290" i="3"/>
  <c r="AT289" i="3"/>
  <c r="AM289" i="3"/>
  <c r="AK289" i="3"/>
  <c r="AI289" i="3"/>
  <c r="AG289" i="3"/>
  <c r="AE289" i="3"/>
  <c r="M289" i="3"/>
  <c r="K289" i="3"/>
  <c r="I289" i="3"/>
  <c r="AT288" i="3"/>
  <c r="AU288" i="3" s="1"/>
  <c r="AU287" i="3" s="1"/>
  <c r="AM288" i="3"/>
  <c r="AK288" i="3"/>
  <c r="AI288" i="3"/>
  <c r="AG288" i="3"/>
  <c r="AE288" i="3"/>
  <c r="M288" i="3"/>
  <c r="I288" i="3"/>
  <c r="AT287" i="3"/>
  <c r="AM287" i="3"/>
  <c r="AK287" i="3"/>
  <c r="AI287" i="3"/>
  <c r="AG287" i="3"/>
  <c r="AE287" i="3"/>
  <c r="M287" i="3"/>
  <c r="K287" i="3"/>
  <c r="I287" i="3"/>
  <c r="AT286" i="3"/>
  <c r="AU286" i="3" s="1"/>
  <c r="AM286" i="3"/>
  <c r="AK286" i="3"/>
  <c r="AI286" i="3"/>
  <c r="AG286" i="3"/>
  <c r="AE286" i="3"/>
  <c r="M286" i="3"/>
  <c r="K286" i="3"/>
  <c r="I286" i="3"/>
  <c r="AT285" i="3"/>
  <c r="AU285" i="3" s="1"/>
  <c r="AM285" i="3"/>
  <c r="AK285" i="3"/>
  <c r="AI285" i="3"/>
  <c r="AG285" i="3"/>
  <c r="AE285" i="3"/>
  <c r="M285" i="3"/>
  <c r="K285" i="3"/>
  <c r="I285" i="3"/>
  <c r="AT284" i="3"/>
  <c r="AU284" i="3" s="1"/>
  <c r="AM284" i="3"/>
  <c r="AK284" i="3"/>
  <c r="AI284" i="3"/>
  <c r="AG284" i="3"/>
  <c r="AE284" i="3"/>
  <c r="M284" i="3"/>
  <c r="K284" i="3"/>
  <c r="I284" i="3"/>
  <c r="AT283" i="3"/>
  <c r="AU283" i="3" s="1"/>
  <c r="AM283" i="3"/>
  <c r="AK283" i="3"/>
  <c r="AI283" i="3"/>
  <c r="AG283" i="3"/>
  <c r="AE283" i="3"/>
  <c r="M283" i="3"/>
  <c r="K283" i="3"/>
  <c r="I283" i="3"/>
  <c r="AT282" i="3"/>
  <c r="AU282" i="3" s="1"/>
  <c r="AM282" i="3"/>
  <c r="AK282" i="3"/>
  <c r="AI282" i="3"/>
  <c r="AG282" i="3"/>
  <c r="AE282" i="3"/>
  <c r="M282" i="3"/>
  <c r="K282" i="3"/>
  <c r="I282" i="3"/>
  <c r="AT281" i="3"/>
  <c r="AM281" i="3"/>
  <c r="AK281" i="3"/>
  <c r="AI281" i="3"/>
  <c r="AG281" i="3"/>
  <c r="AE281" i="3"/>
  <c r="M281" i="3"/>
  <c r="K281" i="3"/>
  <c r="I281" i="3"/>
  <c r="AT280" i="3"/>
  <c r="AM280" i="3"/>
  <c r="AK280" i="3"/>
  <c r="AI280" i="3"/>
  <c r="AG280" i="3"/>
  <c r="AE280" i="3"/>
  <c r="M280" i="3"/>
  <c r="K280" i="3"/>
  <c r="I280" i="3"/>
  <c r="AT279" i="3"/>
  <c r="AU279" i="3" s="1"/>
  <c r="AM279" i="3"/>
  <c r="AK279" i="3"/>
  <c r="AI279" i="3"/>
  <c r="AG279" i="3"/>
  <c r="AE279" i="3"/>
  <c r="M279" i="3"/>
  <c r="K279" i="3"/>
  <c r="I279" i="3"/>
  <c r="AT278" i="3"/>
  <c r="AU278" i="3" s="1"/>
  <c r="AM278" i="3"/>
  <c r="AK278" i="3"/>
  <c r="AI278" i="3"/>
  <c r="AG278" i="3"/>
  <c r="AE278" i="3"/>
  <c r="M278" i="3"/>
  <c r="K278" i="3"/>
  <c r="I278" i="3"/>
  <c r="AT277" i="3"/>
  <c r="AU277" i="3" s="1"/>
  <c r="AM277" i="3"/>
  <c r="AK277" i="3"/>
  <c r="AI277" i="3"/>
  <c r="AG277" i="3"/>
  <c r="AE277" i="3"/>
  <c r="M277" i="3"/>
  <c r="K277" i="3"/>
  <c r="I277" i="3"/>
  <c r="AT276" i="3"/>
  <c r="AU276" i="3" s="1"/>
  <c r="AM276" i="3"/>
  <c r="AK276" i="3"/>
  <c r="AI276" i="3"/>
  <c r="AG276" i="3"/>
  <c r="AE276" i="3"/>
  <c r="M276" i="3"/>
  <c r="K276" i="3"/>
  <c r="I276" i="3"/>
  <c r="AT275" i="3"/>
  <c r="AU275" i="3" s="1"/>
  <c r="AM275" i="3"/>
  <c r="AK275" i="3"/>
  <c r="AI275" i="3"/>
  <c r="AG275" i="3"/>
  <c r="AE275" i="3"/>
  <c r="M275" i="3"/>
  <c r="K275" i="3"/>
  <c r="I275" i="3"/>
  <c r="AT274" i="3"/>
  <c r="AU274" i="3" s="1"/>
  <c r="AM274" i="3"/>
  <c r="AK274" i="3"/>
  <c r="AI274" i="3"/>
  <c r="AG274" i="3"/>
  <c r="AE274" i="3"/>
  <c r="M274" i="3"/>
  <c r="K274" i="3"/>
  <c r="I274" i="3"/>
  <c r="AT273" i="3"/>
  <c r="AM273" i="3"/>
  <c r="AK273" i="3"/>
  <c r="AI273" i="3"/>
  <c r="AG273" i="3"/>
  <c r="AE273" i="3"/>
  <c r="M273" i="3"/>
  <c r="K273" i="3"/>
  <c r="I273" i="3"/>
  <c r="AT272" i="3"/>
  <c r="AM272" i="3"/>
  <c r="AK272" i="3"/>
  <c r="AI272" i="3"/>
  <c r="AG272" i="3"/>
  <c r="AE272" i="3"/>
  <c r="M272" i="3"/>
  <c r="K272" i="3"/>
  <c r="I272" i="3"/>
  <c r="AT271" i="3"/>
  <c r="AU271" i="3" s="1"/>
  <c r="AM271" i="3"/>
  <c r="AK271" i="3"/>
  <c r="AI271" i="3"/>
  <c r="AG271" i="3"/>
  <c r="AE271" i="3"/>
  <c r="M271" i="3"/>
  <c r="K271" i="3"/>
  <c r="I271" i="3"/>
  <c r="AT270" i="3"/>
  <c r="AU270" i="3" s="1"/>
  <c r="AM270" i="3"/>
  <c r="AK270" i="3"/>
  <c r="AI270" i="3"/>
  <c r="AG270" i="3"/>
  <c r="AE270" i="3"/>
  <c r="M270" i="3"/>
  <c r="K270" i="3"/>
  <c r="I270" i="3"/>
  <c r="AT269" i="3"/>
  <c r="AU269" i="3" s="1"/>
  <c r="K269" i="3"/>
  <c r="AT268" i="3"/>
  <c r="AU268" i="3" s="1"/>
  <c r="AM268" i="3"/>
  <c r="AK268" i="3"/>
  <c r="AI268" i="3"/>
  <c r="AG268" i="3"/>
  <c r="AE268" i="3"/>
  <c r="M268" i="3"/>
  <c r="K268" i="3"/>
  <c r="I268" i="3"/>
  <c r="AT267" i="3"/>
  <c r="AU267" i="3" s="1"/>
  <c r="AM267" i="3"/>
  <c r="AK267" i="3"/>
  <c r="AI267" i="3"/>
  <c r="AG267" i="3"/>
  <c r="AE267" i="3"/>
  <c r="M267" i="3"/>
  <c r="K267" i="3"/>
  <c r="I267" i="3"/>
  <c r="AT266" i="3"/>
  <c r="AU266" i="3" s="1"/>
  <c r="AM266" i="3"/>
  <c r="AK266" i="3"/>
  <c r="AI266" i="3"/>
  <c r="AG266" i="3"/>
  <c r="AE266" i="3"/>
  <c r="M266" i="3"/>
  <c r="K266" i="3"/>
  <c r="I266" i="3"/>
  <c r="AT265" i="3"/>
  <c r="AU265" i="3" s="1"/>
  <c r="AM265" i="3"/>
  <c r="AK265" i="3"/>
  <c r="AI265" i="3"/>
  <c r="AG265" i="3"/>
  <c r="AE265" i="3"/>
  <c r="M265" i="3"/>
  <c r="K265" i="3"/>
  <c r="I265" i="3"/>
  <c r="AT264" i="3"/>
  <c r="AU264" i="3" s="1"/>
  <c r="AM264" i="3"/>
  <c r="AK264" i="3"/>
  <c r="AI264" i="3"/>
  <c r="AG264" i="3"/>
  <c r="AE264" i="3"/>
  <c r="M264" i="3"/>
  <c r="K264" i="3"/>
  <c r="I264" i="3"/>
  <c r="AT263" i="3"/>
  <c r="AU263" i="3" s="1"/>
  <c r="AM263" i="3"/>
  <c r="AK263" i="3"/>
  <c r="AI263" i="3"/>
  <c r="AG263" i="3"/>
  <c r="AE263" i="3"/>
  <c r="M263" i="3"/>
  <c r="K263" i="3"/>
  <c r="I263" i="3"/>
  <c r="AT262" i="3"/>
  <c r="AU262" i="3" s="1"/>
  <c r="AM262" i="3"/>
  <c r="AK262" i="3"/>
  <c r="AI262" i="3"/>
  <c r="AG262" i="3"/>
  <c r="AE262" i="3"/>
  <c r="M262" i="3"/>
  <c r="K262" i="3"/>
  <c r="I262" i="3"/>
  <c r="AT261" i="3"/>
  <c r="AM261" i="3"/>
  <c r="AK261" i="3"/>
  <c r="AI261" i="3"/>
  <c r="AG261" i="3"/>
  <c r="AE261" i="3"/>
  <c r="M261" i="3"/>
  <c r="K261" i="3"/>
  <c r="I261" i="3"/>
  <c r="AT260" i="3"/>
  <c r="AU260" i="3" s="1"/>
  <c r="AM260" i="3"/>
  <c r="AK260" i="3"/>
  <c r="AI260" i="3"/>
  <c r="AG260" i="3"/>
  <c r="AE260" i="3"/>
  <c r="M260" i="3"/>
  <c r="K260" i="3"/>
  <c r="I260" i="3"/>
  <c r="AT259" i="3"/>
  <c r="AU259" i="3" s="1"/>
  <c r="AM259" i="3"/>
  <c r="AK259" i="3"/>
  <c r="AI259" i="3"/>
  <c r="AG259" i="3"/>
  <c r="AE259" i="3"/>
  <c r="M259" i="3"/>
  <c r="K259" i="3"/>
  <c r="I259" i="3"/>
  <c r="AT258" i="3"/>
  <c r="AU258" i="3" s="1"/>
  <c r="AM258" i="3"/>
  <c r="AK258" i="3"/>
  <c r="AI258" i="3"/>
  <c r="AG258" i="3"/>
  <c r="AE258" i="3"/>
  <c r="M258" i="3"/>
  <c r="K258" i="3"/>
  <c r="I258" i="3"/>
  <c r="AT257" i="3"/>
  <c r="AU257" i="3" s="1"/>
  <c r="AM257" i="3"/>
  <c r="AK257" i="3"/>
  <c r="AI257" i="3"/>
  <c r="AG257" i="3"/>
  <c r="AE257" i="3"/>
  <c r="M257" i="3"/>
  <c r="K257" i="3"/>
  <c r="I257" i="3"/>
  <c r="AT256" i="3"/>
  <c r="AU256" i="3" s="1"/>
  <c r="AM256" i="3"/>
  <c r="AK256" i="3"/>
  <c r="AI256" i="3"/>
  <c r="AG256" i="3"/>
  <c r="AE256" i="3"/>
  <c r="M256" i="3"/>
  <c r="K256" i="3"/>
  <c r="I256" i="3"/>
  <c r="AT255" i="3"/>
  <c r="AU255" i="3" s="1"/>
  <c r="AM255" i="3"/>
  <c r="AK255" i="3"/>
  <c r="AI255" i="3"/>
  <c r="AG255" i="3"/>
  <c r="AE255" i="3"/>
  <c r="M255" i="3"/>
  <c r="K255" i="3"/>
  <c r="I255" i="3"/>
  <c r="AT254" i="3"/>
  <c r="AU254" i="3" s="1"/>
  <c r="AM254" i="3"/>
  <c r="AK254" i="3"/>
  <c r="AI254" i="3"/>
  <c r="AG254" i="3"/>
  <c r="AE254" i="3"/>
  <c r="M254" i="3"/>
  <c r="K254" i="3"/>
  <c r="I254" i="3"/>
  <c r="AT253" i="3"/>
  <c r="AU253" i="3" s="1"/>
  <c r="AM253" i="3"/>
  <c r="AK253" i="3"/>
  <c r="AI253" i="3"/>
  <c r="AG253" i="3"/>
  <c r="AE253" i="3"/>
  <c r="M253" i="3"/>
  <c r="K253" i="3"/>
  <c r="I253" i="3"/>
  <c r="AT252" i="3"/>
  <c r="AU252" i="3" s="1"/>
  <c r="AM252" i="3"/>
  <c r="AK252" i="3"/>
  <c r="AI252" i="3"/>
  <c r="AG252" i="3"/>
  <c r="AE252" i="3"/>
  <c r="M252" i="3"/>
  <c r="K252" i="3"/>
  <c r="I252" i="3"/>
  <c r="AT251" i="3"/>
  <c r="AU251" i="3" s="1"/>
  <c r="AM251" i="3"/>
  <c r="AK251" i="3"/>
  <c r="AI251" i="3"/>
  <c r="AG251" i="3"/>
  <c r="AE251" i="3"/>
  <c r="M251" i="3"/>
  <c r="K251" i="3"/>
  <c r="I251" i="3"/>
  <c r="AT250" i="3"/>
  <c r="AU250" i="3" s="1"/>
  <c r="AM250" i="3"/>
  <c r="AK250" i="3"/>
  <c r="AI250" i="3"/>
  <c r="AG250" i="3"/>
  <c r="AE250" i="3"/>
  <c r="M250" i="3"/>
  <c r="K250" i="3"/>
  <c r="I250" i="3"/>
  <c r="AT249" i="3"/>
  <c r="AU249" i="3" s="1"/>
  <c r="AM249" i="3"/>
  <c r="AK249" i="3"/>
  <c r="AI249" i="3"/>
  <c r="AG249" i="3"/>
  <c r="AE249" i="3"/>
  <c r="M249" i="3"/>
  <c r="K249" i="3"/>
  <c r="I249" i="3"/>
  <c r="AT248" i="3"/>
  <c r="AU248" i="3" s="1"/>
  <c r="AM248" i="3"/>
  <c r="AK248" i="3"/>
  <c r="AI248" i="3"/>
  <c r="AG248" i="3"/>
  <c r="AE248" i="3"/>
  <c r="M248" i="3"/>
  <c r="K248" i="3"/>
  <c r="I248" i="3"/>
  <c r="AT247" i="3"/>
  <c r="AU247" i="3" s="1"/>
  <c r="AM247" i="3"/>
  <c r="AK247" i="3"/>
  <c r="AI247" i="3"/>
  <c r="AG247" i="3"/>
  <c r="AE247" i="3"/>
  <c r="M247" i="3"/>
  <c r="K247" i="3"/>
  <c r="I247" i="3"/>
  <c r="AT246" i="3"/>
  <c r="AU246" i="3" s="1"/>
  <c r="AM246" i="3"/>
  <c r="AK246" i="3"/>
  <c r="AI246" i="3"/>
  <c r="AG246" i="3"/>
  <c r="AE246" i="3"/>
  <c r="M246" i="3"/>
  <c r="K246" i="3"/>
  <c r="I246" i="3"/>
  <c r="AT245" i="3"/>
  <c r="AU245" i="3" s="1"/>
  <c r="AM245" i="3"/>
  <c r="AK245" i="3"/>
  <c r="AI245" i="3"/>
  <c r="AG245" i="3"/>
  <c r="AE245" i="3"/>
  <c r="M245" i="3"/>
  <c r="K245" i="3"/>
  <c r="I245" i="3"/>
  <c r="AT244" i="3"/>
  <c r="AU244" i="3" s="1"/>
  <c r="AM244" i="3"/>
  <c r="AK244" i="3"/>
  <c r="AI244" i="3"/>
  <c r="AG244" i="3"/>
  <c r="AE244" i="3"/>
  <c r="M244" i="3"/>
  <c r="K244" i="3"/>
  <c r="I244" i="3"/>
  <c r="AT243" i="3"/>
  <c r="AU243" i="3" s="1"/>
  <c r="AM243" i="3"/>
  <c r="AK243" i="3"/>
  <c r="AI243" i="3"/>
  <c r="AG243" i="3"/>
  <c r="AE243" i="3"/>
  <c r="M243" i="3"/>
  <c r="K243" i="3"/>
  <c r="I243" i="3"/>
  <c r="AT242" i="3"/>
  <c r="AU242" i="3" s="1"/>
  <c r="AM242" i="3"/>
  <c r="AK242" i="3"/>
  <c r="AI242" i="3"/>
  <c r="AG242" i="3"/>
  <c r="AE242" i="3"/>
  <c r="M242" i="3"/>
  <c r="K242" i="3"/>
  <c r="I242" i="3"/>
  <c r="AT241" i="3"/>
  <c r="AU241" i="3" s="1"/>
  <c r="AM241" i="3"/>
  <c r="AK241" i="3"/>
  <c r="AI241" i="3"/>
  <c r="AG241" i="3"/>
  <c r="AE241" i="3"/>
  <c r="M241" i="3"/>
  <c r="K241" i="3"/>
  <c r="I241" i="3"/>
  <c r="AT240" i="3"/>
  <c r="AU240" i="3" s="1"/>
  <c r="AM240" i="3"/>
  <c r="AK240" i="3"/>
  <c r="AI240" i="3"/>
  <c r="AG240" i="3"/>
  <c r="AE240" i="3"/>
  <c r="M240" i="3"/>
  <c r="K240" i="3"/>
  <c r="I240" i="3"/>
  <c r="AT239" i="3"/>
  <c r="AU239" i="3" s="1"/>
  <c r="AM239" i="3"/>
  <c r="AK239" i="3"/>
  <c r="AI239" i="3"/>
  <c r="AG239" i="3"/>
  <c r="AE239" i="3"/>
  <c r="M239" i="3"/>
  <c r="K239" i="3"/>
  <c r="I239" i="3"/>
  <c r="AT238" i="3"/>
  <c r="AU238" i="3" s="1"/>
  <c r="AM238" i="3"/>
  <c r="AK238" i="3"/>
  <c r="AI238" i="3"/>
  <c r="AG238" i="3"/>
  <c r="AE238" i="3"/>
  <c r="M238" i="3"/>
  <c r="K238" i="3"/>
  <c r="I238" i="3"/>
  <c r="AT237" i="3"/>
  <c r="AU237" i="3" s="1"/>
  <c r="AM237" i="3"/>
  <c r="AK237" i="3"/>
  <c r="AI237" i="3"/>
  <c r="AG237" i="3"/>
  <c r="AE237" i="3"/>
  <c r="M237" i="3"/>
  <c r="K237" i="3"/>
  <c r="I237" i="3"/>
  <c r="AT236" i="3"/>
  <c r="AU236" i="3" s="1"/>
  <c r="AM236" i="3"/>
  <c r="AK236" i="3"/>
  <c r="AI236" i="3"/>
  <c r="AG236" i="3"/>
  <c r="AE236" i="3"/>
  <c r="M236" i="3"/>
  <c r="K236" i="3"/>
  <c r="I236" i="3"/>
  <c r="AT235" i="3"/>
  <c r="AU235" i="3" s="1"/>
  <c r="AM235" i="3"/>
  <c r="AK235" i="3"/>
  <c r="AI235" i="3"/>
  <c r="AG235" i="3"/>
  <c r="AE235" i="3"/>
  <c r="M235" i="3"/>
  <c r="K235" i="3"/>
  <c r="I235" i="3"/>
  <c r="AT234" i="3"/>
  <c r="AU234" i="3" s="1"/>
  <c r="AM234" i="3"/>
  <c r="AK234" i="3"/>
  <c r="AI234" i="3"/>
  <c r="AG234" i="3"/>
  <c r="AE234" i="3"/>
  <c r="M234" i="3"/>
  <c r="K234" i="3"/>
  <c r="I234" i="3"/>
  <c r="AT233" i="3"/>
  <c r="AU233" i="3" s="1"/>
  <c r="AM233" i="3"/>
  <c r="AK233" i="3"/>
  <c r="AI233" i="3"/>
  <c r="AG233" i="3"/>
  <c r="AE233" i="3"/>
  <c r="M233" i="3"/>
  <c r="K233" i="3"/>
  <c r="I233" i="3"/>
  <c r="AT232" i="3"/>
  <c r="AU232" i="3" s="1"/>
  <c r="AM232" i="3"/>
  <c r="AK232" i="3"/>
  <c r="AI232" i="3"/>
  <c r="AG232" i="3"/>
  <c r="AE232" i="3"/>
  <c r="M232" i="3"/>
  <c r="K232" i="3"/>
  <c r="I232" i="3"/>
  <c r="AT231" i="3"/>
  <c r="AU231" i="3" s="1"/>
  <c r="AM231" i="3"/>
  <c r="AK231" i="3"/>
  <c r="AI231" i="3"/>
  <c r="AG231" i="3"/>
  <c r="AE231" i="3"/>
  <c r="M231" i="3"/>
  <c r="K231" i="3"/>
  <c r="I231" i="3"/>
  <c r="AT230" i="3"/>
  <c r="AU230" i="3" s="1"/>
  <c r="AM230" i="3"/>
  <c r="AK230" i="3"/>
  <c r="AI230" i="3"/>
  <c r="AG230" i="3"/>
  <c r="AE230" i="3"/>
  <c r="M230" i="3"/>
  <c r="K230" i="3"/>
  <c r="I230" i="3"/>
  <c r="AT229" i="3"/>
  <c r="AU229" i="3" s="1"/>
  <c r="AM229" i="3"/>
  <c r="AK229" i="3"/>
  <c r="AI229" i="3"/>
  <c r="AG229" i="3"/>
  <c r="AE229" i="3"/>
  <c r="M229" i="3"/>
  <c r="K229" i="3"/>
  <c r="I229" i="3"/>
  <c r="AT228" i="3"/>
  <c r="AU228" i="3" s="1"/>
  <c r="AM228" i="3"/>
  <c r="AK228" i="3"/>
  <c r="AI228" i="3"/>
  <c r="AG228" i="3"/>
  <c r="AE228" i="3"/>
  <c r="M228" i="3"/>
  <c r="K228" i="3"/>
  <c r="I228" i="3"/>
  <c r="AT227" i="3"/>
  <c r="AU227" i="3" s="1"/>
  <c r="AM227" i="3"/>
  <c r="AK227" i="3"/>
  <c r="AI227" i="3"/>
  <c r="AG227" i="3"/>
  <c r="AE227" i="3"/>
  <c r="M227" i="3"/>
  <c r="K227" i="3"/>
  <c r="I227" i="3"/>
  <c r="AT226" i="3"/>
  <c r="AU226" i="3" s="1"/>
  <c r="AM226" i="3"/>
  <c r="AK226" i="3"/>
  <c r="AI226" i="3"/>
  <c r="AG226" i="3"/>
  <c r="AE226" i="3"/>
  <c r="M226" i="3"/>
  <c r="K226" i="3"/>
  <c r="I226" i="3"/>
  <c r="AT225" i="3"/>
  <c r="AU225" i="3" s="1"/>
  <c r="AM225" i="3"/>
  <c r="AK225" i="3"/>
  <c r="AI225" i="3"/>
  <c r="AG225" i="3"/>
  <c r="AE225" i="3"/>
  <c r="M225" i="3"/>
  <c r="K225" i="3"/>
  <c r="I225" i="3"/>
  <c r="AT224" i="3"/>
  <c r="AU224" i="3" s="1"/>
  <c r="AM224" i="3"/>
  <c r="AK224" i="3"/>
  <c r="AI224" i="3"/>
  <c r="AG224" i="3"/>
  <c r="AE224" i="3"/>
  <c r="M224" i="3"/>
  <c r="K224" i="3"/>
  <c r="I224" i="3"/>
  <c r="AT223" i="3"/>
  <c r="AU223" i="3" s="1"/>
  <c r="AM223" i="3"/>
  <c r="AK223" i="3"/>
  <c r="AI223" i="3"/>
  <c r="AG223" i="3"/>
  <c r="AE223" i="3"/>
  <c r="M223" i="3"/>
  <c r="K223" i="3"/>
  <c r="I223" i="3"/>
  <c r="AT222" i="3"/>
  <c r="AU222" i="3" s="1"/>
  <c r="AM222" i="3"/>
  <c r="AK222" i="3"/>
  <c r="AI222" i="3"/>
  <c r="AG222" i="3"/>
  <c r="AE222" i="3"/>
  <c r="M222" i="3"/>
  <c r="K222" i="3"/>
  <c r="I222" i="3"/>
  <c r="AT221" i="3"/>
  <c r="AU221" i="3" s="1"/>
  <c r="AM221" i="3"/>
  <c r="AK221" i="3"/>
  <c r="AI221" i="3"/>
  <c r="AG221" i="3"/>
  <c r="AE221" i="3"/>
  <c r="M221" i="3"/>
  <c r="K221" i="3"/>
  <c r="I221" i="3"/>
  <c r="AT220" i="3"/>
  <c r="AU220" i="3" s="1"/>
  <c r="AM220" i="3"/>
  <c r="AK220" i="3"/>
  <c r="AI220" i="3"/>
  <c r="AG220" i="3"/>
  <c r="AE220" i="3"/>
  <c r="M220" i="3"/>
  <c r="K220" i="3"/>
  <c r="I220" i="3"/>
  <c r="AT219" i="3"/>
  <c r="AU219" i="3" s="1"/>
  <c r="AM219" i="3"/>
  <c r="AK219" i="3"/>
  <c r="AI219" i="3"/>
  <c r="AG219" i="3"/>
  <c r="AE219" i="3"/>
  <c r="M219" i="3"/>
  <c r="K219" i="3"/>
  <c r="I219" i="3"/>
  <c r="AT218" i="3"/>
  <c r="AU218" i="3" s="1"/>
  <c r="AM218" i="3"/>
  <c r="AK218" i="3"/>
  <c r="AI218" i="3"/>
  <c r="AG218" i="3"/>
  <c r="AE218" i="3"/>
  <c r="M218" i="3"/>
  <c r="K218" i="3"/>
  <c r="I218" i="3"/>
  <c r="AT217" i="3"/>
  <c r="AU217" i="3" s="1"/>
  <c r="AM217" i="3"/>
  <c r="AK217" i="3"/>
  <c r="AI217" i="3"/>
  <c r="AG217" i="3"/>
  <c r="AE217" i="3"/>
  <c r="M217" i="3"/>
  <c r="K217" i="3"/>
  <c r="I217" i="3"/>
  <c r="AT216" i="3"/>
  <c r="AU216" i="3" s="1"/>
  <c r="AM216" i="3"/>
  <c r="AK216" i="3"/>
  <c r="AI216" i="3"/>
  <c r="AG216" i="3"/>
  <c r="AE216" i="3"/>
  <c r="M216" i="3"/>
  <c r="K216" i="3"/>
  <c r="I216" i="3"/>
  <c r="AT215" i="3"/>
  <c r="AU215" i="3" s="1"/>
  <c r="AM215" i="3"/>
  <c r="AK215" i="3"/>
  <c r="AI215" i="3"/>
  <c r="AG215" i="3"/>
  <c r="AE215" i="3"/>
  <c r="M215" i="3"/>
  <c r="K215" i="3"/>
  <c r="I215" i="3"/>
  <c r="AT214" i="3"/>
  <c r="AU214" i="3" s="1"/>
  <c r="AM214" i="3"/>
  <c r="AK214" i="3"/>
  <c r="AI214" i="3"/>
  <c r="AG214" i="3"/>
  <c r="AE214" i="3"/>
  <c r="M214" i="3"/>
  <c r="K214" i="3"/>
  <c r="I214" i="3"/>
  <c r="AT213" i="3"/>
  <c r="AU213" i="3" s="1"/>
  <c r="AM213" i="3"/>
  <c r="AK213" i="3"/>
  <c r="AI213" i="3"/>
  <c r="AG213" i="3"/>
  <c r="AE213" i="3"/>
  <c r="M213" i="3"/>
  <c r="K213" i="3"/>
  <c r="I213" i="3"/>
  <c r="AT212" i="3"/>
  <c r="AU212" i="3" s="1"/>
  <c r="AM212" i="3"/>
  <c r="AK212" i="3"/>
  <c r="AI212" i="3"/>
  <c r="AG212" i="3"/>
  <c r="AE212" i="3"/>
  <c r="M212" i="3"/>
  <c r="K212" i="3"/>
  <c r="I212" i="3"/>
  <c r="AT211" i="3"/>
  <c r="AU211" i="3" s="1"/>
  <c r="AM211" i="3"/>
  <c r="AK211" i="3"/>
  <c r="AI211" i="3"/>
  <c r="AG211" i="3"/>
  <c r="AE211" i="3"/>
  <c r="M211" i="3"/>
  <c r="K211" i="3"/>
  <c r="I211" i="3"/>
  <c r="AT210" i="3"/>
  <c r="AU210" i="3" s="1"/>
  <c r="AM210" i="3"/>
  <c r="AK210" i="3"/>
  <c r="AI210" i="3"/>
  <c r="AG210" i="3"/>
  <c r="AE210" i="3"/>
  <c r="M210" i="3"/>
  <c r="K210" i="3"/>
  <c r="I210" i="3"/>
  <c r="AT209" i="3"/>
  <c r="AU209" i="3" s="1"/>
  <c r="AM209" i="3"/>
  <c r="AK209" i="3"/>
  <c r="AI209" i="3"/>
  <c r="AG209" i="3"/>
  <c r="AE209" i="3"/>
  <c r="M209" i="3"/>
  <c r="K209" i="3"/>
  <c r="I209" i="3"/>
  <c r="AT208" i="3"/>
  <c r="AU208" i="3" s="1"/>
  <c r="AM208" i="3"/>
  <c r="AK208" i="3"/>
  <c r="AI208" i="3"/>
  <c r="AG208" i="3"/>
  <c r="AE208" i="3"/>
  <c r="M208" i="3"/>
  <c r="K208" i="3"/>
  <c r="I208" i="3"/>
  <c r="AT207" i="3"/>
  <c r="AM207" i="3"/>
  <c r="AK207" i="3"/>
  <c r="AI207" i="3"/>
  <c r="AG207" i="3"/>
  <c r="AE207" i="3"/>
  <c r="M207" i="3"/>
  <c r="K207" i="3"/>
  <c r="I207" i="3"/>
  <c r="AT206" i="3"/>
  <c r="AU206" i="3" s="1"/>
  <c r="AM206" i="3"/>
  <c r="AK206" i="3"/>
  <c r="AI206" i="3"/>
  <c r="AG206" i="3"/>
  <c r="AE206" i="3"/>
  <c r="M206" i="3"/>
  <c r="K206" i="3"/>
  <c r="I206" i="3"/>
  <c r="AT205" i="3"/>
  <c r="AU205" i="3" s="1"/>
  <c r="AM205" i="3"/>
  <c r="AK205" i="3"/>
  <c r="AI205" i="3"/>
  <c r="AG205" i="3"/>
  <c r="AE205" i="3"/>
  <c r="M205" i="3"/>
  <c r="K205" i="3"/>
  <c r="I205" i="3"/>
  <c r="AT204" i="3"/>
  <c r="AU204" i="3" s="1"/>
  <c r="AM204" i="3"/>
  <c r="AK204" i="3"/>
  <c r="AI204" i="3"/>
  <c r="AG204" i="3"/>
  <c r="AE204" i="3"/>
  <c r="M204" i="3"/>
  <c r="K204" i="3"/>
  <c r="I204" i="3"/>
  <c r="AT203" i="3"/>
  <c r="AU203" i="3" s="1"/>
  <c r="AM203" i="3"/>
  <c r="AK203" i="3"/>
  <c r="AI203" i="3"/>
  <c r="AG203" i="3"/>
  <c r="AE203" i="3"/>
  <c r="M203" i="3"/>
  <c r="K203" i="3"/>
  <c r="I203" i="3"/>
  <c r="AT202" i="3"/>
  <c r="AU202" i="3" s="1"/>
  <c r="AM202" i="3"/>
  <c r="AK202" i="3"/>
  <c r="AI202" i="3"/>
  <c r="AG202" i="3"/>
  <c r="AE202" i="3"/>
  <c r="M202" i="3"/>
  <c r="K202" i="3"/>
  <c r="I202" i="3"/>
  <c r="AT201" i="3"/>
  <c r="AM201" i="3"/>
  <c r="AK201" i="3"/>
  <c r="AI201" i="3"/>
  <c r="AG201" i="3"/>
  <c r="AE201" i="3"/>
  <c r="M201" i="3"/>
  <c r="K201" i="3"/>
  <c r="I201" i="3"/>
  <c r="AT200" i="3"/>
  <c r="AU200" i="3" s="1"/>
  <c r="AU199" i="3" s="1"/>
  <c r="AM200" i="3"/>
  <c r="AK200" i="3"/>
  <c r="AI200" i="3"/>
  <c r="AG200" i="3"/>
  <c r="AE200" i="3"/>
  <c r="M200" i="3"/>
  <c r="K200" i="3"/>
  <c r="I200" i="3"/>
  <c r="AT199" i="3"/>
  <c r="AM199" i="3"/>
  <c r="AK199" i="3"/>
  <c r="AI199" i="3"/>
  <c r="AG199" i="3"/>
  <c r="AE199" i="3"/>
  <c r="M199" i="3"/>
  <c r="K199" i="3"/>
  <c r="I199" i="3"/>
  <c r="AT198" i="3"/>
  <c r="AU198" i="3" s="1"/>
  <c r="AU197" i="3" s="1"/>
  <c r="AM198" i="3"/>
  <c r="AK198" i="3"/>
  <c r="AI198" i="3"/>
  <c r="AG198" i="3"/>
  <c r="AE198" i="3"/>
  <c r="M198" i="3"/>
  <c r="K198" i="3"/>
  <c r="I198" i="3"/>
  <c r="AT197" i="3"/>
  <c r="AM197" i="3"/>
  <c r="AK197" i="3"/>
  <c r="AI197" i="3"/>
  <c r="AG197" i="3"/>
  <c r="AE197" i="3"/>
  <c r="M197" i="3"/>
  <c r="K197" i="3"/>
  <c r="I197" i="3"/>
  <c r="AT196" i="3"/>
  <c r="AM196" i="3"/>
  <c r="AK196" i="3"/>
  <c r="AI196" i="3"/>
  <c r="AG196" i="3"/>
  <c r="AE196" i="3"/>
  <c r="M196" i="3"/>
  <c r="K196" i="3"/>
  <c r="I196" i="3"/>
  <c r="AT195" i="3"/>
  <c r="AU195" i="3" s="1"/>
  <c r="AM195" i="3"/>
  <c r="AK195" i="3"/>
  <c r="AI195" i="3"/>
  <c r="AG195" i="3"/>
  <c r="AE195" i="3"/>
  <c r="M195" i="3"/>
  <c r="K195" i="3"/>
  <c r="I195" i="3"/>
  <c r="AT194" i="3"/>
  <c r="AU194" i="3" s="1"/>
  <c r="AM194" i="3"/>
  <c r="AK194" i="3"/>
  <c r="AI194" i="3"/>
  <c r="AG194" i="3"/>
  <c r="AE194" i="3"/>
  <c r="M194" i="3"/>
  <c r="K194" i="3"/>
  <c r="I194" i="3"/>
  <c r="AT193" i="3"/>
  <c r="AU193" i="3" s="1"/>
  <c r="AM193" i="3"/>
  <c r="AK193" i="3"/>
  <c r="AI193" i="3"/>
  <c r="AG193" i="3"/>
  <c r="AE193" i="3"/>
  <c r="M193" i="3"/>
  <c r="K193" i="3"/>
  <c r="I193" i="3"/>
  <c r="AT192" i="3"/>
  <c r="AM192" i="3"/>
  <c r="AK192" i="3"/>
  <c r="AI192" i="3"/>
  <c r="AG192" i="3"/>
  <c r="AE192" i="3"/>
  <c r="M192" i="3"/>
  <c r="K192" i="3"/>
  <c r="I192" i="3"/>
  <c r="AT191" i="3"/>
  <c r="AM191" i="3"/>
  <c r="AK191" i="3"/>
  <c r="AI191" i="3"/>
  <c r="AG191" i="3"/>
  <c r="AE191" i="3"/>
  <c r="M191" i="3"/>
  <c r="K191" i="3"/>
  <c r="I191" i="3"/>
  <c r="AT190" i="3"/>
  <c r="AU190" i="3" s="1"/>
  <c r="AM190" i="3"/>
  <c r="AK190" i="3"/>
  <c r="AI190" i="3"/>
  <c r="AG190" i="3"/>
  <c r="AE190" i="3"/>
  <c r="M190" i="3"/>
  <c r="K190" i="3"/>
  <c r="I190" i="3"/>
  <c r="AT189" i="3"/>
  <c r="AU189" i="3" s="1"/>
  <c r="AM189" i="3"/>
  <c r="AK189" i="3"/>
  <c r="AI189" i="3"/>
  <c r="AG189" i="3"/>
  <c r="AE189" i="3"/>
  <c r="M189" i="3"/>
  <c r="K189" i="3"/>
  <c r="I189" i="3"/>
  <c r="AT188" i="3"/>
  <c r="AU188" i="3" s="1"/>
  <c r="AM188" i="3"/>
  <c r="AK188" i="3"/>
  <c r="AI188" i="3"/>
  <c r="AG188" i="3"/>
  <c r="AE188" i="3"/>
  <c r="M188" i="3"/>
  <c r="K188" i="3"/>
  <c r="I188" i="3"/>
  <c r="AT187" i="3"/>
  <c r="AU187" i="3" s="1"/>
  <c r="AM187" i="3"/>
  <c r="AK187" i="3"/>
  <c r="AI187" i="3"/>
  <c r="AG187" i="3"/>
  <c r="AE187" i="3"/>
  <c r="M187" i="3"/>
  <c r="K187" i="3"/>
  <c r="I187" i="3"/>
  <c r="AT186" i="3"/>
  <c r="AM186" i="3"/>
  <c r="AK186" i="3"/>
  <c r="AI186" i="3"/>
  <c r="AG186" i="3"/>
  <c r="AE186" i="3"/>
  <c r="M186" i="3"/>
  <c r="K186" i="3"/>
  <c r="I186" i="3"/>
  <c r="AT185" i="3"/>
  <c r="AU185" i="3" s="1"/>
  <c r="AM185" i="3"/>
  <c r="AK185" i="3"/>
  <c r="AI185" i="3"/>
  <c r="AG185" i="3"/>
  <c r="AE185" i="3"/>
  <c r="M185" i="3"/>
  <c r="K185" i="3"/>
  <c r="I185" i="3"/>
  <c r="AT184" i="3"/>
  <c r="AU184" i="3" s="1"/>
  <c r="AM184" i="3"/>
  <c r="AK184" i="3"/>
  <c r="AI184" i="3"/>
  <c r="AG184" i="3"/>
  <c r="AE184" i="3"/>
  <c r="M184" i="3"/>
  <c r="K184" i="3"/>
  <c r="I184" i="3"/>
  <c r="AT183" i="3"/>
  <c r="AU183" i="3" s="1"/>
  <c r="AM183" i="3"/>
  <c r="AK183" i="3"/>
  <c r="AI183" i="3"/>
  <c r="AG183" i="3"/>
  <c r="AE183" i="3"/>
  <c r="M183" i="3"/>
  <c r="K183" i="3"/>
  <c r="I183" i="3"/>
  <c r="AT182" i="3"/>
  <c r="AM182" i="3"/>
  <c r="AK182" i="3"/>
  <c r="AI182" i="3"/>
  <c r="AG182" i="3"/>
  <c r="AE182" i="3"/>
  <c r="M182" i="3"/>
  <c r="K182" i="3"/>
  <c r="I182" i="3"/>
  <c r="AT181" i="3"/>
  <c r="AU181" i="3" s="1"/>
  <c r="AM181" i="3"/>
  <c r="AK181" i="3"/>
  <c r="AI181" i="3"/>
  <c r="AG181" i="3"/>
  <c r="AE181" i="3"/>
  <c r="M181" i="3"/>
  <c r="K181" i="3"/>
  <c r="I181" i="3"/>
  <c r="AT180" i="3"/>
  <c r="AU180" i="3" s="1"/>
  <c r="AM180" i="3"/>
  <c r="AK180" i="3"/>
  <c r="AI180" i="3"/>
  <c r="AG180" i="3"/>
  <c r="AE180" i="3"/>
  <c r="M180" i="3"/>
  <c r="K180" i="3"/>
  <c r="I180" i="3"/>
  <c r="AT179" i="3"/>
  <c r="AU179" i="3" s="1"/>
  <c r="AM179" i="3"/>
  <c r="AK179" i="3"/>
  <c r="AI179" i="3"/>
  <c r="AG179" i="3"/>
  <c r="AE179" i="3"/>
  <c r="M179" i="3"/>
  <c r="K179" i="3"/>
  <c r="I179" i="3"/>
  <c r="AT178" i="3"/>
  <c r="AU178" i="3" s="1"/>
  <c r="AM178" i="3"/>
  <c r="AK178" i="3"/>
  <c r="AI178" i="3"/>
  <c r="AG178" i="3"/>
  <c r="AE178" i="3"/>
  <c r="M178" i="3"/>
  <c r="K178" i="3"/>
  <c r="I178" i="3"/>
  <c r="AT177" i="3"/>
  <c r="AU177" i="3" s="1"/>
  <c r="AM177" i="3"/>
  <c r="AK177" i="3"/>
  <c r="AI177" i="3"/>
  <c r="AG177" i="3"/>
  <c r="AE177" i="3"/>
  <c r="M177" i="3"/>
  <c r="K177" i="3"/>
  <c r="I177" i="3"/>
  <c r="AT176" i="3"/>
  <c r="AU176" i="3" s="1"/>
  <c r="AM176" i="3"/>
  <c r="AK176" i="3"/>
  <c r="AI176" i="3"/>
  <c r="AG176" i="3"/>
  <c r="AE176" i="3"/>
  <c r="M176" i="3"/>
  <c r="K176" i="3"/>
  <c r="I176" i="3"/>
  <c r="AT175" i="3"/>
  <c r="AU175" i="3" s="1"/>
  <c r="AM175" i="3"/>
  <c r="AK175" i="3"/>
  <c r="AI175" i="3"/>
  <c r="AG175" i="3"/>
  <c r="AE175" i="3"/>
  <c r="M175" i="3"/>
  <c r="K175" i="3"/>
  <c r="I175" i="3"/>
  <c r="AT174" i="3"/>
  <c r="AU174" i="3" s="1"/>
  <c r="AM174" i="3"/>
  <c r="AK174" i="3"/>
  <c r="AI174" i="3"/>
  <c r="AG174" i="3"/>
  <c r="AE174" i="3"/>
  <c r="M174" i="3"/>
  <c r="K174" i="3"/>
  <c r="I174" i="3"/>
  <c r="AT173" i="3"/>
  <c r="AU173" i="3" s="1"/>
  <c r="AM173" i="3"/>
  <c r="AK173" i="3"/>
  <c r="AI173" i="3"/>
  <c r="AG173" i="3"/>
  <c r="AE173" i="3"/>
  <c r="M173" i="3"/>
  <c r="K173" i="3"/>
  <c r="I173" i="3"/>
  <c r="AT172" i="3"/>
  <c r="AU172" i="3" s="1"/>
  <c r="AM172" i="3"/>
  <c r="AK172" i="3"/>
  <c r="AI172" i="3"/>
  <c r="AG172" i="3"/>
  <c r="AE172" i="3"/>
  <c r="M172" i="3"/>
  <c r="K172" i="3"/>
  <c r="I172" i="3"/>
  <c r="AT171" i="3"/>
  <c r="AU171" i="3" s="1"/>
  <c r="AM171" i="3"/>
  <c r="AK171" i="3"/>
  <c r="AI171" i="3"/>
  <c r="AG171" i="3"/>
  <c r="AE171" i="3"/>
  <c r="M171" i="3"/>
  <c r="K171" i="3"/>
  <c r="I171" i="3"/>
  <c r="AT170" i="3"/>
  <c r="AU170" i="3" s="1"/>
  <c r="AM170" i="3"/>
  <c r="AK170" i="3"/>
  <c r="AI170" i="3"/>
  <c r="AG170" i="3"/>
  <c r="AE170" i="3"/>
  <c r="M170" i="3"/>
  <c r="K170" i="3"/>
  <c r="I170" i="3"/>
  <c r="AT169" i="3"/>
  <c r="AU169" i="3" s="1"/>
  <c r="AM169" i="3"/>
  <c r="AK169" i="3"/>
  <c r="AI169" i="3"/>
  <c r="AG169" i="3"/>
  <c r="AE169" i="3"/>
  <c r="M169" i="3"/>
  <c r="K169" i="3"/>
  <c r="I169" i="3"/>
  <c r="AT168" i="3"/>
  <c r="AU168" i="3" s="1"/>
  <c r="AM168" i="3"/>
  <c r="AK168" i="3"/>
  <c r="AI168" i="3"/>
  <c r="AG168" i="3"/>
  <c r="AE168" i="3"/>
  <c r="M168" i="3"/>
  <c r="K168" i="3"/>
  <c r="I168" i="3"/>
  <c r="AT167" i="3"/>
  <c r="AU167" i="3" s="1"/>
  <c r="AM167" i="3"/>
  <c r="AK167" i="3"/>
  <c r="AI167" i="3"/>
  <c r="AG167" i="3"/>
  <c r="AE167" i="3"/>
  <c r="M167" i="3"/>
  <c r="K167" i="3"/>
  <c r="I167" i="3"/>
  <c r="AT166" i="3"/>
  <c r="AM166" i="3"/>
  <c r="AK166" i="3"/>
  <c r="AI166" i="3"/>
  <c r="AG166" i="3"/>
  <c r="AE166" i="3"/>
  <c r="M166" i="3"/>
  <c r="K166" i="3"/>
  <c r="I166" i="3"/>
  <c r="AT165" i="3"/>
  <c r="AU165" i="3" s="1"/>
  <c r="AM165" i="3"/>
  <c r="AK165" i="3"/>
  <c r="AI165" i="3"/>
  <c r="AG165" i="3"/>
  <c r="AE165" i="3"/>
  <c r="M165" i="3"/>
  <c r="K165" i="3"/>
  <c r="I165" i="3"/>
  <c r="AT164" i="3"/>
  <c r="AU164" i="3" s="1"/>
  <c r="AM164" i="3"/>
  <c r="AK164" i="3"/>
  <c r="AI164" i="3"/>
  <c r="AG164" i="3"/>
  <c r="AE164" i="3"/>
  <c r="M164" i="3"/>
  <c r="K164" i="3"/>
  <c r="I164" i="3"/>
  <c r="AT163" i="3"/>
  <c r="AU163" i="3" s="1"/>
  <c r="AM163" i="3"/>
  <c r="AK163" i="3"/>
  <c r="AI163" i="3"/>
  <c r="AG163" i="3"/>
  <c r="AE163" i="3"/>
  <c r="M163" i="3"/>
  <c r="K163" i="3"/>
  <c r="I163" i="3"/>
  <c r="AT162" i="3"/>
  <c r="AU162" i="3" s="1"/>
  <c r="AM162" i="3"/>
  <c r="AK162" i="3"/>
  <c r="AI162" i="3"/>
  <c r="AG162" i="3"/>
  <c r="AE162" i="3"/>
  <c r="M162" i="3"/>
  <c r="K162" i="3"/>
  <c r="I162" i="3"/>
  <c r="AT161" i="3"/>
  <c r="AU161" i="3" s="1"/>
  <c r="AM161" i="3"/>
  <c r="AK161" i="3"/>
  <c r="AI161" i="3"/>
  <c r="AG161" i="3"/>
  <c r="AE161" i="3"/>
  <c r="M161" i="3"/>
  <c r="K161" i="3"/>
  <c r="I161" i="3"/>
  <c r="AT160" i="3"/>
  <c r="AU160" i="3" s="1"/>
  <c r="AM160" i="3"/>
  <c r="AK160" i="3"/>
  <c r="AI160" i="3"/>
  <c r="AG160" i="3"/>
  <c r="AE160" i="3"/>
  <c r="M160" i="3"/>
  <c r="K160" i="3"/>
  <c r="I160" i="3"/>
  <c r="AT159" i="3"/>
  <c r="AU159" i="3" s="1"/>
  <c r="AM159" i="3"/>
  <c r="AK159" i="3"/>
  <c r="AI159" i="3"/>
  <c r="AG159" i="3"/>
  <c r="AE159" i="3"/>
  <c r="M159" i="3"/>
  <c r="K159" i="3"/>
  <c r="I159" i="3"/>
  <c r="AT158" i="3"/>
  <c r="AU158" i="3" s="1"/>
  <c r="AM158" i="3"/>
  <c r="AK158" i="3"/>
  <c r="AI158" i="3"/>
  <c r="AG158" i="3"/>
  <c r="AE158" i="3"/>
  <c r="M158" i="3"/>
  <c r="K158" i="3"/>
  <c r="I158" i="3"/>
  <c r="AT157" i="3"/>
  <c r="AU157" i="3" s="1"/>
  <c r="AM157" i="3"/>
  <c r="AK157" i="3"/>
  <c r="AI157" i="3"/>
  <c r="AG157" i="3"/>
  <c r="AE157" i="3"/>
  <c r="M157" i="3"/>
  <c r="K157" i="3"/>
  <c r="I157" i="3"/>
  <c r="AT156" i="3"/>
  <c r="AM156" i="3"/>
  <c r="AK156" i="3"/>
  <c r="AI156" i="3"/>
  <c r="AG156" i="3"/>
  <c r="AE156" i="3"/>
  <c r="M156" i="3"/>
  <c r="K156" i="3"/>
  <c r="I156" i="3"/>
  <c r="AT155" i="3"/>
  <c r="AU155" i="3" s="1"/>
  <c r="AM155" i="3"/>
  <c r="AK155" i="3"/>
  <c r="AI155" i="3"/>
  <c r="AG155" i="3"/>
  <c r="AE155" i="3"/>
  <c r="M155" i="3"/>
  <c r="K155" i="3"/>
  <c r="I155" i="3"/>
  <c r="AT154" i="3"/>
  <c r="AU154" i="3" s="1"/>
  <c r="AM154" i="3"/>
  <c r="AK154" i="3"/>
  <c r="AI154" i="3"/>
  <c r="AG154" i="3"/>
  <c r="AE154" i="3"/>
  <c r="M154" i="3"/>
  <c r="K154" i="3"/>
  <c r="I154" i="3"/>
  <c r="AT153" i="3"/>
  <c r="AM153" i="3"/>
  <c r="AK153" i="3"/>
  <c r="AI153" i="3"/>
  <c r="AG153" i="3"/>
  <c r="AE153" i="3"/>
  <c r="M153" i="3"/>
  <c r="K153" i="3"/>
  <c r="I153" i="3"/>
  <c r="AT152" i="3"/>
  <c r="AU152" i="3" s="1"/>
  <c r="AM152" i="3"/>
  <c r="AK152" i="3"/>
  <c r="AI152" i="3"/>
  <c r="AG152" i="3"/>
  <c r="AE152" i="3"/>
  <c r="M152" i="3"/>
  <c r="K152" i="3"/>
  <c r="I152" i="3"/>
  <c r="AT151" i="3"/>
  <c r="AU151" i="3" s="1"/>
  <c r="AM151" i="3"/>
  <c r="AK151" i="3"/>
  <c r="AI151" i="3"/>
  <c r="AG151" i="3"/>
  <c r="AE151" i="3"/>
  <c r="M151" i="3"/>
  <c r="K151" i="3"/>
  <c r="I151" i="3"/>
  <c r="AT150" i="3"/>
  <c r="AU150" i="3" s="1"/>
  <c r="AM150" i="3"/>
  <c r="AK150" i="3"/>
  <c r="AI150" i="3"/>
  <c r="AG150" i="3"/>
  <c r="AE150" i="3"/>
  <c r="M150" i="3"/>
  <c r="K150" i="3"/>
  <c r="I150" i="3"/>
  <c r="AT149" i="3"/>
  <c r="AM149" i="3"/>
  <c r="AK149" i="3"/>
  <c r="AI149" i="3"/>
  <c r="AG149" i="3"/>
  <c r="AE149" i="3"/>
  <c r="M149" i="3"/>
  <c r="K149" i="3"/>
  <c r="I149" i="3"/>
  <c r="AT148" i="3"/>
  <c r="AM148" i="3"/>
  <c r="AK148" i="3"/>
  <c r="AI148" i="3"/>
  <c r="AG148" i="3"/>
  <c r="AE148" i="3"/>
  <c r="M148" i="3"/>
  <c r="K148" i="3"/>
  <c r="I148" i="3"/>
  <c r="AT147" i="3"/>
  <c r="AU147" i="3" s="1"/>
  <c r="AM147" i="3"/>
  <c r="AK147" i="3"/>
  <c r="AI147" i="3"/>
  <c r="AG147" i="3"/>
  <c r="AE147" i="3"/>
  <c r="M147" i="3"/>
  <c r="K147" i="3"/>
  <c r="I147" i="3"/>
  <c r="AT146" i="3"/>
  <c r="AU146" i="3" s="1"/>
  <c r="AM146" i="3"/>
  <c r="AK146" i="3"/>
  <c r="AI146" i="3"/>
  <c r="AG146" i="3"/>
  <c r="AE146" i="3"/>
  <c r="M146" i="3"/>
  <c r="K146" i="3"/>
  <c r="I146" i="3"/>
  <c r="AT145" i="3"/>
  <c r="AU145" i="3" s="1"/>
  <c r="AM145" i="3"/>
  <c r="AK145" i="3"/>
  <c r="AI145" i="3"/>
  <c r="AG145" i="3"/>
  <c r="AE145" i="3"/>
  <c r="M145" i="3"/>
  <c r="K145" i="3"/>
  <c r="I145" i="3"/>
  <c r="AT144" i="3"/>
  <c r="AU144" i="3" s="1"/>
  <c r="AM144" i="3"/>
  <c r="AK144" i="3"/>
  <c r="AI144" i="3"/>
  <c r="AG144" i="3"/>
  <c r="AE144" i="3"/>
  <c r="M144" i="3"/>
  <c r="K144" i="3"/>
  <c r="I144" i="3"/>
  <c r="AT143" i="3"/>
  <c r="AU143" i="3" s="1"/>
  <c r="AM143" i="3"/>
  <c r="AK143" i="3"/>
  <c r="AI143" i="3"/>
  <c r="AG143" i="3"/>
  <c r="AE143" i="3"/>
  <c r="M143" i="3"/>
  <c r="K143" i="3"/>
  <c r="I143" i="3"/>
  <c r="AT142" i="3"/>
  <c r="AM142" i="3"/>
  <c r="AK142" i="3"/>
  <c r="AI142" i="3"/>
  <c r="AG142" i="3"/>
  <c r="AE142" i="3"/>
  <c r="M142" i="3"/>
  <c r="K142" i="3"/>
  <c r="I142" i="3"/>
  <c r="AT141" i="3"/>
  <c r="AU141" i="3" s="1"/>
  <c r="AM141" i="3"/>
  <c r="AK141" i="3"/>
  <c r="AI141" i="3"/>
  <c r="AG141" i="3"/>
  <c r="AE141" i="3"/>
  <c r="M141" i="3"/>
  <c r="K141" i="3"/>
  <c r="I141" i="3"/>
  <c r="AT140" i="3"/>
  <c r="AU140" i="3" s="1"/>
  <c r="AM140" i="3"/>
  <c r="AK140" i="3"/>
  <c r="AI140" i="3"/>
  <c r="AG140" i="3"/>
  <c r="AE140" i="3"/>
  <c r="M140" i="3"/>
  <c r="K140" i="3"/>
  <c r="I140" i="3"/>
  <c r="AT139" i="3"/>
  <c r="AU139" i="3" s="1"/>
  <c r="AM139" i="3"/>
  <c r="AK139" i="3"/>
  <c r="AI139" i="3"/>
  <c r="AG139" i="3"/>
  <c r="AE139" i="3"/>
  <c r="M139" i="3"/>
  <c r="K139" i="3"/>
  <c r="I139" i="3"/>
  <c r="AT138" i="3"/>
  <c r="AU138" i="3" s="1"/>
  <c r="AM138" i="3"/>
  <c r="AK138" i="3"/>
  <c r="AI138" i="3"/>
  <c r="AG138" i="3"/>
  <c r="AE138" i="3"/>
  <c r="M138" i="3"/>
  <c r="K138" i="3"/>
  <c r="I138" i="3"/>
  <c r="AT137" i="3"/>
  <c r="AU137" i="3" s="1"/>
  <c r="AM137" i="3"/>
  <c r="AK137" i="3"/>
  <c r="AI137" i="3"/>
  <c r="AG137" i="3"/>
  <c r="AE137" i="3"/>
  <c r="M137" i="3"/>
  <c r="K137" i="3"/>
  <c r="I137" i="3"/>
  <c r="AT136" i="3"/>
  <c r="AU136" i="3" s="1"/>
  <c r="AM136" i="3"/>
  <c r="AK136" i="3"/>
  <c r="AI136" i="3"/>
  <c r="AG136" i="3"/>
  <c r="AE136" i="3"/>
  <c r="M136" i="3"/>
  <c r="K136" i="3"/>
  <c r="I136" i="3"/>
  <c r="AT135" i="3"/>
  <c r="AU135" i="3" s="1"/>
  <c r="AM135" i="3"/>
  <c r="AK135" i="3"/>
  <c r="AI135" i="3"/>
  <c r="AG135" i="3"/>
  <c r="AE135" i="3"/>
  <c r="M135" i="3"/>
  <c r="K135" i="3"/>
  <c r="I135" i="3"/>
  <c r="AT134" i="3"/>
  <c r="AU134" i="3" s="1"/>
  <c r="AM134" i="3"/>
  <c r="AK134" i="3"/>
  <c r="AI134" i="3"/>
  <c r="AG134" i="3"/>
  <c r="AE134" i="3"/>
  <c r="M134" i="3"/>
  <c r="K134" i="3"/>
  <c r="I134" i="3"/>
  <c r="AT133" i="3"/>
  <c r="AU133" i="3" s="1"/>
  <c r="AM133" i="3"/>
  <c r="AK133" i="3"/>
  <c r="AI133" i="3"/>
  <c r="AG133" i="3"/>
  <c r="AE133" i="3"/>
  <c r="M133" i="3"/>
  <c r="K133" i="3"/>
  <c r="I133" i="3"/>
  <c r="AT132" i="3"/>
  <c r="AU132" i="3" s="1"/>
  <c r="AM132" i="3"/>
  <c r="AK132" i="3"/>
  <c r="AI132" i="3"/>
  <c r="AG132" i="3"/>
  <c r="AE132" i="3"/>
  <c r="M132" i="3"/>
  <c r="K132" i="3"/>
  <c r="I132" i="3"/>
  <c r="AT131" i="3"/>
  <c r="AU131" i="3" s="1"/>
  <c r="AM131" i="3"/>
  <c r="AK131" i="3"/>
  <c r="AI131" i="3"/>
  <c r="AG131" i="3"/>
  <c r="AE131" i="3"/>
  <c r="M131" i="3"/>
  <c r="K131" i="3"/>
  <c r="I131" i="3"/>
  <c r="AT130" i="3"/>
  <c r="AU130" i="3" s="1"/>
  <c r="M130" i="3"/>
  <c r="K130" i="3"/>
  <c r="I130" i="3"/>
  <c r="AT129" i="3"/>
  <c r="AU129" i="3" s="1"/>
  <c r="M129" i="3"/>
  <c r="K129" i="3"/>
  <c r="I129" i="3"/>
  <c r="AT128" i="3"/>
  <c r="AU128" i="3" s="1"/>
  <c r="M128" i="3"/>
  <c r="K128" i="3"/>
  <c r="I128" i="3"/>
  <c r="AT127" i="3"/>
  <c r="AU127" i="3" s="1"/>
  <c r="M127" i="3"/>
  <c r="K127" i="3"/>
  <c r="I127" i="3"/>
  <c r="AT126" i="3"/>
  <c r="AU126" i="3" s="1"/>
  <c r="AM126" i="3"/>
  <c r="AK126" i="3"/>
  <c r="AI126" i="3"/>
  <c r="AG126" i="3"/>
  <c r="AE126" i="3"/>
  <c r="M126" i="3"/>
  <c r="K126" i="3"/>
  <c r="I126" i="3"/>
  <c r="AT125" i="3"/>
  <c r="AU125" i="3" s="1"/>
  <c r="M125" i="3"/>
  <c r="K125" i="3"/>
  <c r="I125" i="3"/>
  <c r="AT124" i="3"/>
  <c r="AU124" i="3" s="1"/>
  <c r="M124" i="3"/>
  <c r="K124" i="3"/>
  <c r="I124" i="3"/>
  <c r="AT123" i="3"/>
  <c r="AU123" i="3" s="1"/>
  <c r="M123" i="3"/>
  <c r="K123" i="3"/>
  <c r="I123" i="3"/>
  <c r="AT122" i="3"/>
  <c r="AU122" i="3" s="1"/>
  <c r="M122" i="3"/>
  <c r="K122" i="3"/>
  <c r="I122" i="3"/>
  <c r="AT121" i="3"/>
  <c r="AU121" i="3" s="1"/>
  <c r="M121" i="3"/>
  <c r="I121" i="3"/>
  <c r="AT120" i="3"/>
  <c r="AU120" i="3" s="1"/>
  <c r="M120" i="3"/>
  <c r="I120" i="3"/>
  <c r="AT119" i="3"/>
  <c r="M119" i="3"/>
  <c r="I119" i="3"/>
  <c r="AT118" i="3"/>
  <c r="AU118" i="3" s="1"/>
  <c r="M118" i="3"/>
  <c r="I118" i="3"/>
  <c r="AT117" i="3"/>
  <c r="AU117" i="3" s="1"/>
  <c r="M117" i="3"/>
  <c r="I117" i="3"/>
  <c r="AT116" i="3"/>
  <c r="AU116" i="3" s="1"/>
  <c r="M116" i="3"/>
  <c r="I116" i="3"/>
  <c r="AT115" i="3"/>
  <c r="AU115" i="3" s="1"/>
  <c r="M115" i="3"/>
  <c r="I115" i="3"/>
  <c r="AT114" i="3"/>
  <c r="AU114" i="3" s="1"/>
  <c r="M114" i="3"/>
  <c r="I114" i="3"/>
  <c r="AT113" i="3"/>
  <c r="AU113" i="3" s="1"/>
  <c r="M113" i="3"/>
  <c r="I113" i="3"/>
  <c r="AT112" i="3"/>
  <c r="AU112" i="3" s="1"/>
  <c r="M112" i="3"/>
  <c r="I112" i="3"/>
  <c r="AT111" i="3"/>
  <c r="AU111" i="3" s="1"/>
  <c r="M111" i="3"/>
  <c r="I111" i="3"/>
  <c r="AT110" i="3"/>
  <c r="AU110" i="3" s="1"/>
  <c r="M110" i="3"/>
  <c r="I110" i="3"/>
  <c r="AT109" i="3"/>
  <c r="AU109" i="3" s="1"/>
  <c r="M109" i="3"/>
  <c r="I109" i="3"/>
  <c r="AT108" i="3"/>
  <c r="AU108" i="3" s="1"/>
  <c r="M108" i="3"/>
  <c r="I108" i="3"/>
  <c r="AT107" i="3"/>
  <c r="AU107" i="3" s="1"/>
  <c r="M107" i="3"/>
  <c r="I107" i="3"/>
  <c r="AT106" i="3"/>
  <c r="AU106" i="3" s="1"/>
  <c r="M106" i="3"/>
  <c r="I106" i="3"/>
  <c r="AT105" i="3"/>
  <c r="AU105" i="3" s="1"/>
  <c r="M105" i="3"/>
  <c r="I105" i="3"/>
  <c r="AT104" i="3"/>
  <c r="AU104" i="3" s="1"/>
  <c r="M104" i="3"/>
  <c r="I104" i="3"/>
  <c r="AT103" i="3"/>
  <c r="AU103" i="3" s="1"/>
  <c r="M103" i="3"/>
  <c r="I103" i="3"/>
  <c r="AT102" i="3"/>
  <c r="AU102" i="3" s="1"/>
  <c r="M102" i="3"/>
  <c r="I102" i="3"/>
  <c r="AT101" i="3"/>
  <c r="AU101" i="3" s="1"/>
  <c r="M101" i="3"/>
  <c r="I101" i="3"/>
  <c r="AT100" i="3"/>
  <c r="AU100" i="3" s="1"/>
  <c r="M100" i="3"/>
  <c r="I100" i="3"/>
  <c r="AT99" i="3"/>
  <c r="AU99" i="3" s="1"/>
  <c r="AM99" i="3"/>
  <c r="AK99" i="3"/>
  <c r="AI99" i="3"/>
  <c r="AG99" i="3"/>
  <c r="AE99" i="3"/>
  <c r="M99" i="3"/>
  <c r="I99" i="3"/>
  <c r="AT98" i="3"/>
  <c r="AU98" i="3" s="1"/>
  <c r="AM98" i="3"/>
  <c r="AK98" i="3"/>
  <c r="AI98" i="3"/>
  <c r="AG98" i="3"/>
  <c r="AE98" i="3"/>
  <c r="M98" i="3"/>
  <c r="I98" i="3"/>
  <c r="AT97" i="3"/>
  <c r="AU97" i="3" s="1"/>
  <c r="I97" i="3"/>
  <c r="AT96" i="3"/>
  <c r="AU96" i="3" s="1"/>
  <c r="I96" i="3"/>
  <c r="AT95" i="3"/>
  <c r="AU95" i="3" s="1"/>
  <c r="I95" i="3"/>
  <c r="AT94" i="3"/>
  <c r="AU94" i="3" s="1"/>
  <c r="I94" i="3"/>
  <c r="AT93" i="3"/>
  <c r="AU93" i="3" s="1"/>
  <c r="AM93" i="3"/>
  <c r="AK93" i="3"/>
  <c r="AI93" i="3"/>
  <c r="AG93" i="3"/>
  <c r="AE93" i="3"/>
  <c r="I93" i="3"/>
  <c r="AT92" i="3"/>
  <c r="AU92" i="3" s="1"/>
  <c r="AM92" i="3"/>
  <c r="AK92" i="3"/>
  <c r="AI92" i="3"/>
  <c r="AG92" i="3"/>
  <c r="AE92" i="3"/>
  <c r="I92" i="3"/>
  <c r="AT91" i="3"/>
  <c r="AU91" i="3" s="1"/>
  <c r="AM91" i="3"/>
  <c r="AK91" i="3"/>
  <c r="AI91" i="3"/>
  <c r="AG91" i="3"/>
  <c r="AE91" i="3"/>
  <c r="M91" i="3"/>
  <c r="I91" i="3"/>
  <c r="AT90" i="3"/>
  <c r="AU90" i="3" s="1"/>
  <c r="AM90" i="3"/>
  <c r="AK90" i="3"/>
  <c r="AI90" i="3"/>
  <c r="AG90" i="3"/>
  <c r="AE90" i="3"/>
  <c r="M90" i="3"/>
  <c r="I90" i="3"/>
  <c r="AT89" i="3"/>
  <c r="AU89" i="3" s="1"/>
  <c r="AM89" i="3"/>
  <c r="AK89" i="3"/>
  <c r="AI89" i="3"/>
  <c r="AG89" i="3"/>
  <c r="AE89" i="3"/>
  <c r="M89" i="3"/>
  <c r="I89" i="3"/>
  <c r="AT88" i="3"/>
  <c r="AU88" i="3" s="1"/>
  <c r="AM88" i="3"/>
  <c r="AK88" i="3"/>
  <c r="AI88" i="3"/>
  <c r="AG88" i="3"/>
  <c r="AE88" i="3"/>
  <c r="M88" i="3"/>
  <c r="I88" i="3"/>
  <c r="AT87" i="3"/>
  <c r="AU87" i="3" s="1"/>
  <c r="AM87" i="3"/>
  <c r="AK87" i="3"/>
  <c r="AI87" i="3"/>
  <c r="AG87" i="3"/>
  <c r="AE87" i="3"/>
  <c r="M87" i="3"/>
  <c r="I87" i="3"/>
  <c r="AT86" i="3"/>
  <c r="AU86" i="3" s="1"/>
  <c r="AM86" i="3"/>
  <c r="AK86" i="3"/>
  <c r="AI86" i="3"/>
  <c r="AG86" i="3"/>
  <c r="AE86" i="3"/>
  <c r="M86" i="3"/>
  <c r="I86" i="3"/>
  <c r="AT85" i="3"/>
  <c r="AU85" i="3" s="1"/>
  <c r="AM85" i="3"/>
  <c r="AK85" i="3"/>
  <c r="AI85" i="3"/>
  <c r="AG85" i="3"/>
  <c r="AE85" i="3"/>
  <c r="M85" i="3"/>
  <c r="I85" i="3"/>
  <c r="AT84" i="3"/>
  <c r="AU84" i="3" s="1"/>
  <c r="AM84" i="3"/>
  <c r="AK84" i="3"/>
  <c r="AI84" i="3"/>
  <c r="AG84" i="3"/>
  <c r="AE84" i="3"/>
  <c r="M84" i="3"/>
  <c r="I84" i="3"/>
  <c r="AT83" i="3"/>
  <c r="AU83" i="3" s="1"/>
  <c r="AM83" i="3"/>
  <c r="AK83" i="3"/>
  <c r="AI83" i="3"/>
  <c r="AG83" i="3"/>
  <c r="AE83" i="3"/>
  <c r="M83" i="3"/>
  <c r="I83" i="3"/>
  <c r="AT82" i="3"/>
  <c r="AU82" i="3" s="1"/>
  <c r="AM82" i="3"/>
  <c r="AK82" i="3"/>
  <c r="AI82" i="3"/>
  <c r="AG82" i="3"/>
  <c r="AE82" i="3"/>
  <c r="M82" i="3"/>
  <c r="I82" i="3"/>
  <c r="AT81" i="3"/>
  <c r="AU81" i="3" s="1"/>
  <c r="AM81" i="3"/>
  <c r="AK81" i="3"/>
  <c r="AI81" i="3"/>
  <c r="AG81" i="3"/>
  <c r="AE81" i="3"/>
  <c r="M81" i="3"/>
  <c r="I81" i="3"/>
  <c r="AT80" i="3"/>
  <c r="AU80" i="3" s="1"/>
  <c r="AM80" i="3"/>
  <c r="AK80" i="3"/>
  <c r="AI80" i="3"/>
  <c r="AG80" i="3"/>
  <c r="AE80" i="3"/>
  <c r="M80" i="3"/>
  <c r="I80" i="3"/>
  <c r="AT79" i="3"/>
  <c r="AU79" i="3" s="1"/>
  <c r="AM79" i="3"/>
  <c r="AK79" i="3"/>
  <c r="AI79" i="3"/>
  <c r="AG79" i="3"/>
  <c r="AE79" i="3"/>
  <c r="M79" i="3"/>
  <c r="I79" i="3"/>
  <c r="AT78" i="3"/>
  <c r="AU78" i="3" s="1"/>
  <c r="AM78" i="3"/>
  <c r="AK78" i="3"/>
  <c r="AI78" i="3"/>
  <c r="AG78" i="3"/>
  <c r="AE78" i="3"/>
  <c r="M78" i="3"/>
  <c r="I78" i="3"/>
  <c r="AT77" i="3"/>
  <c r="AU77" i="3" s="1"/>
  <c r="AM77" i="3"/>
  <c r="AK77" i="3"/>
  <c r="AI77" i="3"/>
  <c r="AG77" i="3"/>
  <c r="AE77" i="3"/>
  <c r="M77" i="3"/>
  <c r="I77" i="3"/>
  <c r="AT76" i="3"/>
  <c r="AU76" i="3" s="1"/>
  <c r="AM76" i="3"/>
  <c r="AK76" i="3"/>
  <c r="AI76" i="3"/>
  <c r="AG76" i="3"/>
  <c r="AE76" i="3"/>
  <c r="M76" i="3"/>
  <c r="I76" i="3"/>
  <c r="AT75" i="3"/>
  <c r="AU75" i="3" s="1"/>
  <c r="AM75" i="3"/>
  <c r="AK75" i="3"/>
  <c r="AI75" i="3"/>
  <c r="AG75" i="3"/>
  <c r="AE75" i="3"/>
  <c r="M75" i="3"/>
  <c r="I75" i="3"/>
  <c r="AT74" i="3"/>
  <c r="AU74" i="3" s="1"/>
  <c r="AM74" i="3"/>
  <c r="AK74" i="3"/>
  <c r="AI74" i="3"/>
  <c r="AG74" i="3"/>
  <c r="AE74" i="3"/>
  <c r="M74" i="3"/>
  <c r="I74" i="3"/>
  <c r="AT73" i="3"/>
  <c r="AU73" i="3" s="1"/>
  <c r="AM73" i="3"/>
  <c r="AK73" i="3"/>
  <c r="AI73" i="3"/>
  <c r="AG73" i="3"/>
  <c r="AE73" i="3"/>
  <c r="M73" i="3"/>
  <c r="I73" i="3"/>
  <c r="AT72" i="3"/>
  <c r="AU72" i="3" s="1"/>
  <c r="AM72" i="3"/>
  <c r="AK72" i="3"/>
  <c r="AI72" i="3"/>
  <c r="AG72" i="3"/>
  <c r="AE72" i="3"/>
  <c r="M72" i="3"/>
  <c r="I72" i="3"/>
  <c r="AT71" i="3"/>
  <c r="AU71" i="3" s="1"/>
  <c r="AM71" i="3"/>
  <c r="AK71" i="3"/>
  <c r="AI71" i="3"/>
  <c r="AG71" i="3"/>
  <c r="AE71" i="3"/>
  <c r="M71" i="3"/>
  <c r="I71" i="3"/>
  <c r="AT70" i="3"/>
  <c r="AU70" i="3" s="1"/>
  <c r="AM70" i="3"/>
  <c r="AK70" i="3"/>
  <c r="AI70" i="3"/>
  <c r="AG70" i="3"/>
  <c r="AE70" i="3"/>
  <c r="M70" i="3"/>
  <c r="I70" i="3"/>
  <c r="AT69" i="3"/>
  <c r="AU69" i="3" s="1"/>
  <c r="AM69" i="3"/>
  <c r="AK69" i="3"/>
  <c r="AI69" i="3"/>
  <c r="AG69" i="3"/>
  <c r="AE69" i="3"/>
  <c r="M69" i="3"/>
  <c r="I69" i="3"/>
  <c r="AT68" i="3"/>
  <c r="AU68" i="3" s="1"/>
  <c r="AM68" i="3"/>
  <c r="AK68" i="3"/>
  <c r="AI68" i="3"/>
  <c r="AG68" i="3"/>
  <c r="AE68" i="3"/>
  <c r="M68" i="3"/>
  <c r="I68" i="3"/>
  <c r="AT67" i="3"/>
  <c r="AM67" i="3"/>
  <c r="AK67" i="3"/>
  <c r="AI67" i="3"/>
  <c r="AG67" i="3"/>
  <c r="AE67" i="3"/>
  <c r="M67" i="3"/>
  <c r="K67" i="3"/>
  <c r="I67" i="3"/>
  <c r="AT66" i="3"/>
  <c r="AU66" i="3" s="1"/>
  <c r="AM66" i="3"/>
  <c r="AK66" i="3"/>
  <c r="AI66" i="3"/>
  <c r="AG66" i="3"/>
  <c r="AE66" i="3"/>
  <c r="M66" i="3"/>
  <c r="I66" i="3"/>
  <c r="AT65" i="3"/>
  <c r="AU65" i="3" s="1"/>
  <c r="AM65" i="3"/>
  <c r="AK65" i="3"/>
  <c r="AI65" i="3"/>
  <c r="AG65" i="3"/>
  <c r="AE65" i="3"/>
  <c r="M65" i="3"/>
  <c r="K65" i="3"/>
  <c r="I65" i="3"/>
  <c r="AT64" i="3"/>
  <c r="AU64" i="3" s="1"/>
  <c r="AM64" i="3"/>
  <c r="AK64" i="3"/>
  <c r="AI64" i="3"/>
  <c r="AG64" i="3"/>
  <c r="AE64" i="3"/>
  <c r="M64" i="3"/>
  <c r="K64" i="3"/>
  <c r="I64" i="3"/>
  <c r="AT63" i="3"/>
  <c r="AU63" i="3" s="1"/>
  <c r="AM63" i="3"/>
  <c r="AK63" i="3"/>
  <c r="AI63" i="3"/>
  <c r="AG63" i="3"/>
  <c r="AE63" i="3"/>
  <c r="M63" i="3"/>
  <c r="K63" i="3"/>
  <c r="I63" i="3"/>
  <c r="AT62" i="3"/>
  <c r="AU62" i="3" s="1"/>
  <c r="AM62" i="3"/>
  <c r="AK62" i="3"/>
  <c r="AI62" i="3"/>
  <c r="AG62" i="3"/>
  <c r="AE62" i="3"/>
  <c r="M62" i="3"/>
  <c r="K62" i="3"/>
  <c r="I62" i="3"/>
  <c r="AT61" i="3"/>
  <c r="AU61" i="3" s="1"/>
  <c r="AM61" i="3"/>
  <c r="AK61" i="3"/>
  <c r="AI61" i="3"/>
  <c r="AG61" i="3"/>
  <c r="AE61" i="3"/>
  <c r="M61" i="3"/>
  <c r="K61" i="3"/>
  <c r="I61" i="3"/>
  <c r="AT60" i="3"/>
  <c r="AU60" i="3" s="1"/>
  <c r="AM60" i="3"/>
  <c r="AK60" i="3"/>
  <c r="AI60" i="3"/>
  <c r="AG60" i="3"/>
  <c r="AE60" i="3"/>
  <c r="M60" i="3"/>
  <c r="K60" i="3"/>
  <c r="I60" i="3"/>
  <c r="AT59" i="3"/>
  <c r="AU59" i="3" s="1"/>
  <c r="AM59" i="3"/>
  <c r="AK59" i="3"/>
  <c r="AI59" i="3"/>
  <c r="AG59" i="3"/>
  <c r="AE59" i="3"/>
  <c r="M59" i="3"/>
  <c r="K59" i="3"/>
  <c r="I59" i="3"/>
  <c r="AT58" i="3"/>
  <c r="AU58" i="3" s="1"/>
  <c r="AM58" i="3"/>
  <c r="AK58" i="3"/>
  <c r="AI58" i="3"/>
  <c r="AG58" i="3"/>
  <c r="AE58" i="3"/>
  <c r="M58" i="3"/>
  <c r="K58" i="3"/>
  <c r="I58" i="3"/>
  <c r="AT57" i="3"/>
  <c r="AU57" i="3" s="1"/>
  <c r="AM57" i="3"/>
  <c r="AK57" i="3"/>
  <c r="AI57" i="3"/>
  <c r="AG57" i="3"/>
  <c r="AE57" i="3"/>
  <c r="M57" i="3"/>
  <c r="K57" i="3"/>
  <c r="I57" i="3"/>
  <c r="AT56" i="3"/>
  <c r="AU56" i="3" s="1"/>
  <c r="AM56" i="3"/>
  <c r="AK56" i="3"/>
  <c r="AI56" i="3"/>
  <c r="AG56" i="3"/>
  <c r="AE56" i="3"/>
  <c r="M56" i="3"/>
  <c r="K56" i="3"/>
  <c r="I56" i="3"/>
  <c r="AT55" i="3"/>
  <c r="AU55" i="3" s="1"/>
  <c r="AM55" i="3"/>
  <c r="AK55" i="3"/>
  <c r="AI55" i="3"/>
  <c r="AG55" i="3"/>
  <c r="AE55" i="3"/>
  <c r="M55" i="3"/>
  <c r="K55" i="3"/>
  <c r="I55" i="3"/>
  <c r="AT54" i="3"/>
  <c r="AU54" i="3" s="1"/>
  <c r="AM54" i="3"/>
  <c r="AK54" i="3"/>
  <c r="AI54" i="3"/>
  <c r="AG54" i="3"/>
  <c r="AE54" i="3"/>
  <c r="M54" i="3"/>
  <c r="K54" i="3"/>
  <c r="I54" i="3"/>
  <c r="AT53" i="3"/>
  <c r="AU53" i="3" s="1"/>
  <c r="AM53" i="3"/>
  <c r="AK53" i="3"/>
  <c r="AI53" i="3"/>
  <c r="AG53" i="3"/>
  <c r="AE53" i="3"/>
  <c r="M53" i="3"/>
  <c r="K53" i="3"/>
  <c r="I53" i="3"/>
  <c r="AT52" i="3"/>
  <c r="AU52" i="3" s="1"/>
  <c r="AM52" i="3"/>
  <c r="AK52" i="3"/>
  <c r="AI52" i="3"/>
  <c r="AG52" i="3"/>
  <c r="AE52" i="3"/>
  <c r="M52" i="3"/>
  <c r="K52" i="3"/>
  <c r="I52" i="3"/>
  <c r="AT51" i="3"/>
  <c r="AU51" i="3" s="1"/>
  <c r="AM51" i="3"/>
  <c r="AK51" i="3"/>
  <c r="AI51" i="3"/>
  <c r="AG51" i="3"/>
  <c r="AE51" i="3"/>
  <c r="M51" i="3"/>
  <c r="K51" i="3"/>
  <c r="I51" i="3"/>
  <c r="AT50" i="3"/>
  <c r="AU50" i="3" s="1"/>
  <c r="AM50" i="3"/>
  <c r="AK50" i="3"/>
  <c r="AI50" i="3"/>
  <c r="AG50" i="3"/>
  <c r="AE50" i="3"/>
  <c r="M50" i="3"/>
  <c r="K50" i="3"/>
  <c r="I50" i="3"/>
  <c r="AT49" i="3"/>
  <c r="AM49" i="3"/>
  <c r="AK49" i="3"/>
  <c r="AI49" i="3"/>
  <c r="AG49" i="3"/>
  <c r="AE49" i="3"/>
  <c r="M49" i="3"/>
  <c r="K49" i="3"/>
  <c r="I49" i="3"/>
  <c r="AT48" i="3"/>
  <c r="AU48" i="3" s="1"/>
  <c r="AM48" i="3"/>
  <c r="AK48" i="3"/>
  <c r="AI48" i="3"/>
  <c r="AG48" i="3"/>
  <c r="AE48" i="3"/>
  <c r="M48" i="3"/>
  <c r="K48" i="3"/>
  <c r="I48" i="3"/>
  <c r="AT47" i="3"/>
  <c r="AU47" i="3" s="1"/>
  <c r="AM47" i="3"/>
  <c r="AK47" i="3"/>
  <c r="AI47" i="3"/>
  <c r="AG47" i="3"/>
  <c r="AE47" i="3"/>
  <c r="M47" i="3"/>
  <c r="K47" i="3"/>
  <c r="I47" i="3"/>
  <c r="AT46" i="3"/>
  <c r="AU46" i="3" s="1"/>
  <c r="AM46" i="3"/>
  <c r="AK46" i="3"/>
  <c r="AI46" i="3"/>
  <c r="AG46" i="3"/>
  <c r="AE46" i="3"/>
  <c r="M46" i="3"/>
  <c r="K46" i="3"/>
  <c r="I46" i="3"/>
  <c r="AT45" i="3"/>
  <c r="AU45" i="3" s="1"/>
  <c r="AM45" i="3"/>
  <c r="AK45" i="3"/>
  <c r="AI45" i="3"/>
  <c r="AG45" i="3"/>
  <c r="AE45" i="3"/>
  <c r="M45" i="3"/>
  <c r="K45" i="3"/>
  <c r="I45" i="3"/>
  <c r="AT44" i="3"/>
  <c r="AM44" i="3"/>
  <c r="AK44" i="3"/>
  <c r="AI44" i="3"/>
  <c r="AG44" i="3"/>
  <c r="AE44" i="3"/>
  <c r="M44" i="3"/>
  <c r="K44" i="3"/>
  <c r="I44" i="3"/>
  <c r="AT43" i="3"/>
  <c r="AU43" i="3" s="1"/>
  <c r="AM43" i="3"/>
  <c r="AK43" i="3"/>
  <c r="AI43" i="3"/>
  <c r="AG43" i="3"/>
  <c r="AE43" i="3"/>
  <c r="M43" i="3"/>
  <c r="K43" i="3"/>
  <c r="I43" i="3"/>
  <c r="AT42" i="3"/>
  <c r="AU42" i="3" s="1"/>
  <c r="AM42" i="3"/>
  <c r="AK42" i="3"/>
  <c r="AI42" i="3"/>
  <c r="AG42" i="3"/>
  <c r="AE42" i="3"/>
  <c r="M42" i="3"/>
  <c r="K42" i="3"/>
  <c r="I42" i="3"/>
  <c r="AT41" i="3"/>
  <c r="AU41" i="3" s="1"/>
  <c r="AM41" i="3"/>
  <c r="AK41" i="3"/>
  <c r="AI41" i="3"/>
  <c r="AG41" i="3"/>
  <c r="AE41" i="3"/>
  <c r="M41" i="3"/>
  <c r="K41" i="3"/>
  <c r="I41" i="3"/>
  <c r="AT40" i="3"/>
  <c r="AU40" i="3" s="1"/>
  <c r="AM40" i="3"/>
  <c r="AK40" i="3"/>
  <c r="AI40" i="3"/>
  <c r="AG40" i="3"/>
  <c r="AE40" i="3"/>
  <c r="M40" i="3"/>
  <c r="K40" i="3"/>
  <c r="I40" i="3"/>
  <c r="AT39" i="3"/>
  <c r="AU39" i="3" s="1"/>
  <c r="AM39" i="3"/>
  <c r="AK39" i="3"/>
  <c r="AI39" i="3"/>
  <c r="AG39" i="3"/>
  <c r="AE39" i="3"/>
  <c r="M39" i="3"/>
  <c r="K39" i="3"/>
  <c r="I39" i="3"/>
  <c r="AT38" i="3"/>
  <c r="AU38" i="3" s="1"/>
  <c r="AM38" i="3"/>
  <c r="AK38" i="3"/>
  <c r="AI38" i="3"/>
  <c r="AG38" i="3"/>
  <c r="AE38" i="3"/>
  <c r="M38" i="3"/>
  <c r="K38" i="3"/>
  <c r="I38" i="3"/>
  <c r="AT37" i="3"/>
  <c r="AU37" i="3" s="1"/>
  <c r="AM37" i="3"/>
  <c r="AK37" i="3"/>
  <c r="AI37" i="3"/>
  <c r="AG37" i="3"/>
  <c r="AE37" i="3"/>
  <c r="M37" i="3"/>
  <c r="K37" i="3"/>
  <c r="I37" i="3"/>
  <c r="AT36" i="3"/>
  <c r="AU36" i="3" s="1"/>
  <c r="AM36" i="3"/>
  <c r="AK36" i="3"/>
  <c r="AI36" i="3"/>
  <c r="AG36" i="3"/>
  <c r="AE36" i="3"/>
  <c r="M36" i="3"/>
  <c r="K36" i="3"/>
  <c r="I36" i="3"/>
  <c r="AT35" i="3"/>
  <c r="AU35" i="3" s="1"/>
  <c r="AM35" i="3"/>
  <c r="AK35" i="3"/>
  <c r="AI35" i="3"/>
  <c r="AG35" i="3"/>
  <c r="AE35" i="3"/>
  <c r="M35" i="3"/>
  <c r="K35" i="3"/>
  <c r="I35" i="3"/>
  <c r="AT34" i="3"/>
  <c r="AM34" i="3"/>
  <c r="AK34" i="3"/>
  <c r="AI34" i="3"/>
  <c r="AG34" i="3"/>
  <c r="AE34" i="3"/>
  <c r="M34" i="3"/>
  <c r="K34" i="3"/>
  <c r="I34" i="3"/>
  <c r="AT33" i="3"/>
  <c r="AM33" i="3"/>
  <c r="AK33" i="3"/>
  <c r="AI33" i="3"/>
  <c r="AG33" i="3"/>
  <c r="AE33" i="3"/>
  <c r="M33" i="3"/>
  <c r="K33" i="3"/>
  <c r="I33" i="3"/>
  <c r="AT32" i="3"/>
  <c r="AU32" i="3" s="1"/>
  <c r="AU31" i="3" s="1"/>
  <c r="AM32" i="3"/>
  <c r="AK32" i="3"/>
  <c r="AI32" i="3"/>
  <c r="AG32" i="3"/>
  <c r="AE32" i="3"/>
  <c r="M32" i="3"/>
  <c r="K32" i="3"/>
  <c r="I32" i="3"/>
  <c r="AT31" i="3"/>
  <c r="AM31" i="3"/>
  <c r="AK31" i="3"/>
  <c r="AI31" i="3"/>
  <c r="AG31" i="3"/>
  <c r="AE31" i="3"/>
  <c r="M31" i="3"/>
  <c r="K31" i="3"/>
  <c r="I31" i="3"/>
  <c r="AT30" i="3"/>
  <c r="AU30" i="3" s="1"/>
  <c r="AM30" i="3"/>
  <c r="AK30" i="3"/>
  <c r="AI30" i="3"/>
  <c r="AG30" i="3"/>
  <c r="AE30" i="3"/>
  <c r="M30" i="3"/>
  <c r="K30" i="3"/>
  <c r="I30" i="3"/>
  <c r="AT29" i="3"/>
  <c r="AU29" i="3" s="1"/>
  <c r="AM29" i="3"/>
  <c r="AK29" i="3"/>
  <c r="AI29" i="3"/>
  <c r="AG29" i="3"/>
  <c r="AE29" i="3"/>
  <c r="M29" i="3"/>
  <c r="K29" i="3"/>
  <c r="I29" i="3"/>
  <c r="AT28" i="3"/>
  <c r="AU28" i="3" s="1"/>
  <c r="AM28" i="3"/>
  <c r="AK28" i="3"/>
  <c r="AI28" i="3"/>
  <c r="AG28" i="3"/>
  <c r="AE28" i="3"/>
  <c r="M28" i="3"/>
  <c r="K28" i="3"/>
  <c r="I28" i="3"/>
  <c r="AT27" i="3"/>
  <c r="AU27" i="3" s="1"/>
  <c r="AM27" i="3"/>
  <c r="AK27" i="3"/>
  <c r="AI27" i="3"/>
  <c r="AG27" i="3"/>
  <c r="AE27" i="3"/>
  <c r="K27" i="3"/>
  <c r="I27" i="3"/>
  <c r="AT26" i="3"/>
  <c r="AU26" i="3" s="1"/>
  <c r="AM26" i="3"/>
  <c r="AK26" i="3"/>
  <c r="AI26" i="3"/>
  <c r="AG26" i="3"/>
  <c r="AE26" i="3"/>
  <c r="M26" i="3"/>
  <c r="K26" i="3"/>
  <c r="I26" i="3"/>
  <c r="AT25" i="3"/>
  <c r="AU25" i="3" s="1"/>
  <c r="AM25" i="3"/>
  <c r="AK25" i="3"/>
  <c r="AI25" i="3"/>
  <c r="AG25" i="3"/>
  <c r="AE25" i="3"/>
  <c r="M25" i="3"/>
  <c r="K25" i="3"/>
  <c r="I25" i="3"/>
  <c r="AT24" i="3"/>
  <c r="AM24" i="3"/>
  <c r="AK24" i="3"/>
  <c r="AI24" i="3"/>
  <c r="AG24" i="3"/>
  <c r="AE24" i="3"/>
  <c r="M24" i="3"/>
  <c r="K24" i="3"/>
  <c r="I24" i="3"/>
  <c r="AT23" i="3"/>
  <c r="AM23" i="3"/>
  <c r="AK23" i="3"/>
  <c r="AI23" i="3"/>
  <c r="AG23" i="3"/>
  <c r="AE23" i="3"/>
  <c r="M23" i="3"/>
  <c r="K23" i="3"/>
  <c r="I23" i="3"/>
  <c r="AT22" i="3"/>
  <c r="AU22" i="3" s="1"/>
  <c r="AM22" i="3"/>
  <c r="AK22" i="3"/>
  <c r="AI22" i="3"/>
  <c r="AG22" i="3"/>
  <c r="AE22" i="3"/>
  <c r="M22" i="3"/>
  <c r="K22" i="3"/>
  <c r="I22" i="3"/>
  <c r="AT21" i="3"/>
  <c r="AU21" i="3" s="1"/>
  <c r="AM21" i="3"/>
  <c r="AK21" i="3"/>
  <c r="AI21" i="3"/>
  <c r="AG21" i="3"/>
  <c r="AE21" i="3"/>
  <c r="M21" i="3"/>
  <c r="K21" i="3"/>
  <c r="I21" i="3"/>
  <c r="AT20" i="3"/>
  <c r="AN20" i="3"/>
  <c r="AM20" i="3"/>
  <c r="AK20" i="3"/>
  <c r="AI20" i="3"/>
  <c r="AG20" i="3"/>
  <c r="AE20" i="3"/>
  <c r="M20" i="3"/>
  <c r="K20" i="3"/>
  <c r="I20" i="3"/>
  <c r="AT19" i="3"/>
  <c r="AU19" i="3" s="1"/>
  <c r="AM19" i="3"/>
  <c r="AK19" i="3"/>
  <c r="AI19" i="3"/>
  <c r="AG19" i="3"/>
  <c r="AE19" i="3"/>
  <c r="M19" i="3"/>
  <c r="K19" i="3"/>
  <c r="I19" i="3"/>
  <c r="AT18" i="3"/>
  <c r="AU18" i="3" s="1"/>
  <c r="AM18" i="3"/>
  <c r="AK18" i="3"/>
  <c r="AI18" i="3"/>
  <c r="AG18" i="3"/>
  <c r="AE18" i="3"/>
  <c r="M18" i="3"/>
  <c r="K18" i="3"/>
  <c r="I18" i="3"/>
  <c r="AT17" i="3"/>
  <c r="AU17" i="3" s="1"/>
  <c r="AM17" i="3"/>
  <c r="AK17" i="3"/>
  <c r="AI17" i="3"/>
  <c r="AG17" i="3"/>
  <c r="AE17" i="3"/>
  <c r="M17" i="3"/>
  <c r="K17" i="3"/>
  <c r="I17" i="3"/>
  <c r="AT16" i="3"/>
  <c r="AU16" i="3" s="1"/>
  <c r="AM16" i="3"/>
  <c r="AK16" i="3"/>
  <c r="AI16" i="3"/>
  <c r="AG16" i="3"/>
  <c r="AE16" i="3"/>
  <c r="M16" i="3"/>
  <c r="K16" i="3"/>
  <c r="I16" i="3"/>
  <c r="AT15" i="3"/>
  <c r="AN15" i="3"/>
  <c r="AP15" i="3" s="1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AN9" i="3"/>
  <c r="AC26" i="3" l="1"/>
  <c r="Y26" i="3"/>
  <c r="O26" i="3"/>
  <c r="Q26" i="3"/>
  <c r="U26" i="3"/>
  <c r="W26" i="3"/>
  <c r="AA26" i="3"/>
  <c r="S26" i="3"/>
  <c r="U55" i="3"/>
  <c r="W55" i="3"/>
  <c r="AA55" i="3"/>
  <c r="Y55" i="3"/>
  <c r="O55" i="3"/>
  <c r="AC55" i="3"/>
  <c r="Q55" i="3"/>
  <c r="S55" i="3"/>
  <c r="AC71" i="3"/>
  <c r="S71" i="3"/>
  <c r="AA71" i="3"/>
  <c r="U71" i="3"/>
  <c r="W71" i="3"/>
  <c r="Y71" i="3"/>
  <c r="O71" i="3"/>
  <c r="Q71" i="3"/>
  <c r="W86" i="3"/>
  <c r="U86" i="3"/>
  <c r="AC86" i="3"/>
  <c r="Y86" i="3"/>
  <c r="Q86" i="3"/>
  <c r="S86" i="3"/>
  <c r="AA86" i="3"/>
  <c r="O86" i="3"/>
  <c r="S134" i="3"/>
  <c r="AC134" i="3"/>
  <c r="AA134" i="3"/>
  <c r="U134" i="3"/>
  <c r="O134" i="3"/>
  <c r="Y134" i="3"/>
  <c r="W134" i="3"/>
  <c r="Q134" i="3"/>
  <c r="Y44" i="3"/>
  <c r="AC44" i="3"/>
  <c r="S44" i="3"/>
  <c r="Q44" i="3"/>
  <c r="AA44" i="3"/>
  <c r="U44" i="3"/>
  <c r="W44" i="3"/>
  <c r="O44" i="3"/>
  <c r="Y64" i="3"/>
  <c r="AC64" i="3"/>
  <c r="S64" i="3"/>
  <c r="W64" i="3"/>
  <c r="O64" i="3"/>
  <c r="Q64" i="3"/>
  <c r="AA64" i="3"/>
  <c r="U64" i="3"/>
  <c r="AA105" i="3"/>
  <c r="W105" i="3"/>
  <c r="O105" i="3"/>
  <c r="AC105" i="3"/>
  <c r="Q105" i="3"/>
  <c r="S105" i="3"/>
  <c r="Y105" i="3"/>
  <c r="U105" i="3"/>
  <c r="AA163" i="3"/>
  <c r="U163" i="3"/>
  <c r="O163" i="3"/>
  <c r="W163" i="3"/>
  <c r="AC163" i="3"/>
  <c r="Q163" i="3"/>
  <c r="Y163" i="3"/>
  <c r="S163" i="3"/>
  <c r="AC203" i="3"/>
  <c r="W203" i="3"/>
  <c r="AA203" i="3"/>
  <c r="S203" i="3"/>
  <c r="Q203" i="3"/>
  <c r="Y203" i="3"/>
  <c r="O203" i="3"/>
  <c r="U203" i="3"/>
  <c r="W243" i="3"/>
  <c r="U243" i="3"/>
  <c r="AA243" i="3"/>
  <c r="Y243" i="3"/>
  <c r="S243" i="3"/>
  <c r="Q243" i="3"/>
  <c r="AC243" i="3"/>
  <c r="O243" i="3"/>
  <c r="AA263" i="3"/>
  <c r="S263" i="3"/>
  <c r="AC263" i="3"/>
  <c r="Y263" i="3"/>
  <c r="U263" i="3"/>
  <c r="W263" i="3"/>
  <c r="O263" i="3"/>
  <c r="Q263" i="3"/>
  <c r="W286" i="3"/>
  <c r="AC286" i="3"/>
  <c r="O286" i="3"/>
  <c r="Y286" i="3"/>
  <c r="S286" i="3"/>
  <c r="U286" i="3"/>
  <c r="Q286" i="3"/>
  <c r="AA286" i="3"/>
  <c r="Y24" i="3"/>
  <c r="AC24" i="3"/>
  <c r="S24" i="3"/>
  <c r="Q24" i="3"/>
  <c r="W24" i="3"/>
  <c r="O24" i="3"/>
  <c r="AA24" i="3"/>
  <c r="U24" i="3"/>
  <c r="Q53" i="3"/>
  <c r="U53" i="3"/>
  <c r="AA53" i="3"/>
  <c r="W53" i="3"/>
  <c r="O53" i="3"/>
  <c r="AC53" i="3"/>
  <c r="S53" i="3"/>
  <c r="Y53" i="3"/>
  <c r="U172" i="3"/>
  <c r="Y172" i="3"/>
  <c r="AA172" i="3"/>
  <c r="Q172" i="3"/>
  <c r="W172" i="3"/>
  <c r="S172" i="3"/>
  <c r="AC172" i="3"/>
  <c r="O172" i="3"/>
  <c r="U192" i="3"/>
  <c r="Y192" i="3"/>
  <c r="Q192" i="3"/>
  <c r="W192" i="3"/>
  <c r="O192" i="3"/>
  <c r="S192" i="3"/>
  <c r="AA192" i="3"/>
  <c r="AC192" i="3"/>
  <c r="U212" i="3"/>
  <c r="Y212" i="3"/>
  <c r="Q212" i="3"/>
  <c r="AA212" i="3"/>
  <c r="AC212" i="3"/>
  <c r="W212" i="3"/>
  <c r="O212" i="3"/>
  <c r="S212" i="3"/>
  <c r="U232" i="3"/>
  <c r="Y232" i="3"/>
  <c r="AA232" i="3"/>
  <c r="W232" i="3"/>
  <c r="S232" i="3"/>
  <c r="AC232" i="3"/>
  <c r="Q232" i="3"/>
  <c r="O232" i="3"/>
  <c r="Q275" i="3"/>
  <c r="AC275" i="3"/>
  <c r="S275" i="3"/>
  <c r="Y275" i="3"/>
  <c r="O275" i="3"/>
  <c r="U275" i="3"/>
  <c r="W275" i="3"/>
  <c r="AA275" i="3"/>
  <c r="W42" i="3"/>
  <c r="S42" i="3"/>
  <c r="Y42" i="3"/>
  <c r="AA42" i="3"/>
  <c r="U42" i="3"/>
  <c r="O42" i="3"/>
  <c r="Q42" i="3"/>
  <c r="AC42" i="3"/>
  <c r="O119" i="3"/>
  <c r="S119" i="3"/>
  <c r="Y119" i="3"/>
  <c r="U119" i="3"/>
  <c r="AC119" i="3"/>
  <c r="Q119" i="3"/>
  <c r="W119" i="3"/>
  <c r="AA119" i="3"/>
  <c r="AA161" i="3"/>
  <c r="W161" i="3"/>
  <c r="U161" i="3"/>
  <c r="S161" i="3"/>
  <c r="AC161" i="3"/>
  <c r="Q161" i="3"/>
  <c r="Y161" i="3"/>
  <c r="O161" i="3"/>
  <c r="AC181" i="3"/>
  <c r="S181" i="3"/>
  <c r="W181" i="3"/>
  <c r="O181" i="3"/>
  <c r="Y181" i="3"/>
  <c r="Q181" i="3"/>
  <c r="U181" i="3"/>
  <c r="AA181" i="3"/>
  <c r="S221" i="3"/>
  <c r="Y221" i="3"/>
  <c r="O221" i="3"/>
  <c r="AC221" i="3"/>
  <c r="W221" i="3"/>
  <c r="U221" i="3"/>
  <c r="AA221" i="3"/>
  <c r="Q221" i="3"/>
  <c r="W241" i="3"/>
  <c r="U241" i="3"/>
  <c r="AA241" i="3"/>
  <c r="O241" i="3"/>
  <c r="S241" i="3"/>
  <c r="Q241" i="3"/>
  <c r="Y241" i="3"/>
  <c r="AC241" i="3"/>
  <c r="AA261" i="3"/>
  <c r="Y261" i="3"/>
  <c r="Q261" i="3"/>
  <c r="AC261" i="3"/>
  <c r="U261" i="3"/>
  <c r="O261" i="3"/>
  <c r="W261" i="3"/>
  <c r="S261" i="3"/>
  <c r="Y284" i="3"/>
  <c r="AC284" i="3"/>
  <c r="S284" i="3"/>
  <c r="W284" i="3"/>
  <c r="Q284" i="3"/>
  <c r="AA284" i="3"/>
  <c r="U284" i="3"/>
  <c r="O284" i="3"/>
  <c r="W125" i="3"/>
  <c r="AC125" i="3"/>
  <c r="U125" i="3"/>
  <c r="Q125" i="3"/>
  <c r="Y125" i="3"/>
  <c r="S125" i="3"/>
  <c r="O125" i="3"/>
  <c r="AA125" i="3"/>
  <c r="U210" i="3"/>
  <c r="AA210" i="3"/>
  <c r="Q210" i="3"/>
  <c r="W210" i="3"/>
  <c r="AC210" i="3"/>
  <c r="O210" i="3"/>
  <c r="Y210" i="3"/>
  <c r="S210" i="3"/>
  <c r="W230" i="3"/>
  <c r="AC230" i="3"/>
  <c r="AA230" i="3"/>
  <c r="Y230" i="3"/>
  <c r="O230" i="3"/>
  <c r="S230" i="3"/>
  <c r="Q230" i="3"/>
  <c r="U230" i="3"/>
  <c r="S250" i="3"/>
  <c r="Y250" i="3"/>
  <c r="U250" i="3"/>
  <c r="AA250" i="3"/>
  <c r="AC250" i="3"/>
  <c r="O250" i="3"/>
  <c r="W250" i="3"/>
  <c r="Q250" i="3"/>
  <c r="Y273" i="3"/>
  <c r="S273" i="3"/>
  <c r="O273" i="3"/>
  <c r="Q273" i="3"/>
  <c r="W273" i="3"/>
  <c r="AC273" i="3"/>
  <c r="AA273" i="3"/>
  <c r="U273" i="3"/>
  <c r="AA60" i="3"/>
  <c r="U60" i="3"/>
  <c r="Q60" i="3"/>
  <c r="W60" i="3"/>
  <c r="AC60" i="3"/>
  <c r="O60" i="3"/>
  <c r="Y60" i="3"/>
  <c r="S60" i="3"/>
  <c r="O219" i="3"/>
  <c r="W219" i="3"/>
  <c r="U219" i="3"/>
  <c r="S219" i="3"/>
  <c r="Y219" i="3"/>
  <c r="AC219" i="3"/>
  <c r="Q219" i="3"/>
  <c r="AA219" i="3"/>
  <c r="O259" i="3"/>
  <c r="Q259" i="3"/>
  <c r="W259" i="3"/>
  <c r="Y259" i="3"/>
  <c r="AC259" i="3"/>
  <c r="S259" i="3"/>
  <c r="AA259" i="3"/>
  <c r="U259" i="3"/>
  <c r="Y49" i="3"/>
  <c r="W49" i="3"/>
  <c r="O49" i="3"/>
  <c r="AC49" i="3"/>
  <c r="Q49" i="3"/>
  <c r="AA49" i="3"/>
  <c r="S49" i="3"/>
  <c r="U49" i="3"/>
  <c r="AC96" i="3"/>
  <c r="S96" i="3"/>
  <c r="W96" i="3"/>
  <c r="Y96" i="3"/>
  <c r="Q96" i="3"/>
  <c r="AA96" i="3"/>
  <c r="O96" i="3"/>
  <c r="U96" i="3"/>
  <c r="AA100" i="3"/>
  <c r="U100" i="3"/>
  <c r="W100" i="3"/>
  <c r="AC100" i="3"/>
  <c r="Q100" i="3"/>
  <c r="S100" i="3"/>
  <c r="Y100" i="3"/>
  <c r="O100" i="3"/>
  <c r="AA120" i="3"/>
  <c r="U120" i="3"/>
  <c r="Y120" i="3"/>
  <c r="Q120" i="3"/>
  <c r="S120" i="3"/>
  <c r="AC120" i="3"/>
  <c r="W120" i="3"/>
  <c r="O120" i="3"/>
  <c r="W148" i="3"/>
  <c r="AA148" i="3"/>
  <c r="AC148" i="3"/>
  <c r="S148" i="3"/>
  <c r="Y148" i="3"/>
  <c r="Q148" i="3"/>
  <c r="U148" i="3"/>
  <c r="O148" i="3"/>
  <c r="W168" i="3"/>
  <c r="AA168" i="3"/>
  <c r="Y168" i="3"/>
  <c r="Q168" i="3"/>
  <c r="U168" i="3"/>
  <c r="AC168" i="3"/>
  <c r="S168" i="3"/>
  <c r="O168" i="3"/>
  <c r="W188" i="3"/>
  <c r="AA188" i="3"/>
  <c r="U188" i="3"/>
  <c r="AC188" i="3"/>
  <c r="Y188" i="3"/>
  <c r="S188" i="3"/>
  <c r="Q188" i="3"/>
  <c r="O188" i="3"/>
  <c r="W208" i="3"/>
  <c r="AA208" i="3"/>
  <c r="U208" i="3"/>
  <c r="AC208" i="3"/>
  <c r="S208" i="3"/>
  <c r="O208" i="3"/>
  <c r="Y208" i="3"/>
  <c r="Q208" i="3"/>
  <c r="W228" i="3"/>
  <c r="AA228" i="3"/>
  <c r="AC228" i="3"/>
  <c r="S228" i="3"/>
  <c r="O228" i="3"/>
  <c r="Q228" i="3"/>
  <c r="Y228" i="3"/>
  <c r="U228" i="3"/>
  <c r="W248" i="3"/>
  <c r="AA248" i="3"/>
  <c r="AC248" i="3"/>
  <c r="S248" i="3"/>
  <c r="Y248" i="3"/>
  <c r="U248" i="3"/>
  <c r="O248" i="3"/>
  <c r="Q248" i="3"/>
  <c r="W268" i="3"/>
  <c r="AA268" i="3"/>
  <c r="S268" i="3"/>
  <c r="U268" i="3"/>
  <c r="AC268" i="3"/>
  <c r="Q268" i="3"/>
  <c r="Y268" i="3"/>
  <c r="O268" i="3"/>
  <c r="Y271" i="3"/>
  <c r="Q271" i="3"/>
  <c r="O271" i="3"/>
  <c r="W271" i="3"/>
  <c r="AC271" i="3"/>
  <c r="AA271" i="3"/>
  <c r="S271" i="3"/>
  <c r="U271" i="3"/>
  <c r="AC18" i="3"/>
  <c r="S18" i="3"/>
  <c r="Q18" i="3"/>
  <c r="AA18" i="3"/>
  <c r="W18" i="3"/>
  <c r="U18" i="3"/>
  <c r="O18" i="3"/>
  <c r="Y18" i="3"/>
  <c r="AA38" i="3"/>
  <c r="Y38" i="3"/>
  <c r="W38" i="3"/>
  <c r="S38" i="3"/>
  <c r="AC38" i="3"/>
  <c r="U38" i="3"/>
  <c r="O38" i="3"/>
  <c r="Q38" i="3"/>
  <c r="Q58" i="3"/>
  <c r="U58" i="3"/>
  <c r="W58" i="3"/>
  <c r="O58" i="3"/>
  <c r="AA58" i="3"/>
  <c r="AC58" i="3"/>
  <c r="S58" i="3"/>
  <c r="Y58" i="3"/>
  <c r="Q67" i="3"/>
  <c r="S67" i="3"/>
  <c r="Y67" i="3"/>
  <c r="U67" i="3"/>
  <c r="AC67" i="3"/>
  <c r="O67" i="3"/>
  <c r="W67" i="3"/>
  <c r="AA67" i="3"/>
  <c r="U107" i="3"/>
  <c r="AA107" i="3"/>
  <c r="O107" i="3"/>
  <c r="AC107" i="3"/>
  <c r="Q107" i="3"/>
  <c r="W107" i="3"/>
  <c r="S107" i="3"/>
  <c r="Y107" i="3"/>
  <c r="AC137" i="3"/>
  <c r="U137" i="3"/>
  <c r="W137" i="3"/>
  <c r="AA137" i="3"/>
  <c r="S137" i="3"/>
  <c r="O137" i="3"/>
  <c r="Q137" i="3"/>
  <c r="Y137" i="3"/>
  <c r="S157" i="3"/>
  <c r="AC157" i="3"/>
  <c r="AA157" i="3"/>
  <c r="W157" i="3"/>
  <c r="Y157" i="3"/>
  <c r="Q157" i="3"/>
  <c r="O157" i="3"/>
  <c r="U157" i="3"/>
  <c r="U177" i="3"/>
  <c r="AC177" i="3"/>
  <c r="Q177" i="3"/>
  <c r="Y177" i="3"/>
  <c r="O177" i="3"/>
  <c r="W177" i="3"/>
  <c r="S177" i="3"/>
  <c r="AA177" i="3"/>
  <c r="S197" i="3"/>
  <c r="Y197" i="3"/>
  <c r="W197" i="3"/>
  <c r="AA197" i="3"/>
  <c r="AC197" i="3"/>
  <c r="Q197" i="3"/>
  <c r="O197" i="3"/>
  <c r="U197" i="3"/>
  <c r="O217" i="3"/>
  <c r="U217" i="3"/>
  <c r="Q217" i="3"/>
  <c r="AC217" i="3"/>
  <c r="Y217" i="3"/>
  <c r="AA217" i="3"/>
  <c r="S217" i="3"/>
  <c r="W217" i="3"/>
  <c r="Y237" i="3"/>
  <c r="Q237" i="3"/>
  <c r="AA237" i="3"/>
  <c r="O237" i="3"/>
  <c r="W237" i="3"/>
  <c r="U237" i="3"/>
  <c r="S237" i="3"/>
  <c r="AC237" i="3"/>
  <c r="O257" i="3"/>
  <c r="W257" i="3"/>
  <c r="AC257" i="3"/>
  <c r="Y257" i="3"/>
  <c r="S257" i="3"/>
  <c r="AA257" i="3"/>
  <c r="Q257" i="3"/>
  <c r="U257" i="3"/>
  <c r="AA280" i="3"/>
  <c r="U280" i="3"/>
  <c r="AC280" i="3"/>
  <c r="O280" i="3"/>
  <c r="Q280" i="3"/>
  <c r="Y280" i="3"/>
  <c r="S280" i="3"/>
  <c r="W280" i="3"/>
  <c r="W289" i="3"/>
  <c r="AA289" i="3"/>
  <c r="U289" i="3"/>
  <c r="S289" i="3"/>
  <c r="O289" i="3"/>
  <c r="Y289" i="3"/>
  <c r="AC289" i="3"/>
  <c r="Q289" i="3"/>
  <c r="W47" i="3"/>
  <c r="O47" i="3"/>
  <c r="AC47" i="3"/>
  <c r="Q47" i="3"/>
  <c r="S47" i="3"/>
  <c r="AA47" i="3"/>
  <c r="Y47" i="3"/>
  <c r="U47" i="3"/>
  <c r="U72" i="3"/>
  <c r="Y72" i="3"/>
  <c r="AC72" i="3"/>
  <c r="S72" i="3"/>
  <c r="AA72" i="3"/>
  <c r="O72" i="3"/>
  <c r="W72" i="3"/>
  <c r="Q72" i="3"/>
  <c r="U77" i="3"/>
  <c r="W77" i="3"/>
  <c r="Y77" i="3"/>
  <c r="S77" i="3"/>
  <c r="O77" i="3"/>
  <c r="AC77" i="3"/>
  <c r="AA77" i="3"/>
  <c r="Q77" i="3"/>
  <c r="AA82" i="3"/>
  <c r="Q82" i="3"/>
  <c r="O82" i="3"/>
  <c r="AC82" i="3"/>
  <c r="S82" i="3"/>
  <c r="W82" i="3"/>
  <c r="Y82" i="3"/>
  <c r="U82" i="3"/>
  <c r="AC87" i="3"/>
  <c r="S87" i="3"/>
  <c r="U87" i="3"/>
  <c r="W87" i="3"/>
  <c r="Q87" i="3"/>
  <c r="AA87" i="3"/>
  <c r="Y87" i="3"/>
  <c r="O87" i="3"/>
  <c r="U92" i="3"/>
  <c r="Y92" i="3"/>
  <c r="AC92" i="3"/>
  <c r="AA92" i="3"/>
  <c r="W92" i="3"/>
  <c r="Q92" i="3"/>
  <c r="S92" i="3"/>
  <c r="O92" i="3"/>
  <c r="Y97" i="3"/>
  <c r="AC97" i="3"/>
  <c r="Q97" i="3"/>
  <c r="S97" i="3"/>
  <c r="U97" i="3"/>
  <c r="AA97" i="3"/>
  <c r="O97" i="3"/>
  <c r="W97" i="3"/>
  <c r="AC114" i="3"/>
  <c r="U114" i="3"/>
  <c r="Q114" i="3"/>
  <c r="S114" i="3"/>
  <c r="Y114" i="3"/>
  <c r="O114" i="3"/>
  <c r="W114" i="3"/>
  <c r="AA114" i="3"/>
  <c r="W126" i="3"/>
  <c r="AC126" i="3"/>
  <c r="AA126" i="3"/>
  <c r="U126" i="3"/>
  <c r="Q126" i="3"/>
  <c r="Y126" i="3"/>
  <c r="S126" i="3"/>
  <c r="O126" i="3"/>
  <c r="S146" i="3"/>
  <c r="Y146" i="3"/>
  <c r="Q146" i="3"/>
  <c r="W146" i="3"/>
  <c r="AA146" i="3"/>
  <c r="U146" i="3"/>
  <c r="AC146" i="3"/>
  <c r="O146" i="3"/>
  <c r="U166" i="3"/>
  <c r="Q166" i="3"/>
  <c r="W166" i="3"/>
  <c r="S166" i="3"/>
  <c r="AA166" i="3"/>
  <c r="O166" i="3"/>
  <c r="AC166" i="3"/>
  <c r="Y166" i="3"/>
  <c r="AA186" i="3"/>
  <c r="AC186" i="3"/>
  <c r="Y186" i="3"/>
  <c r="S186" i="3"/>
  <c r="Q186" i="3"/>
  <c r="U186" i="3"/>
  <c r="O186" i="3"/>
  <c r="W186" i="3"/>
  <c r="S206" i="3"/>
  <c r="AC206" i="3"/>
  <c r="W206" i="3"/>
  <c r="U206" i="3"/>
  <c r="AA206" i="3"/>
  <c r="O206" i="3"/>
  <c r="Y206" i="3"/>
  <c r="Q206" i="3"/>
  <c r="AC226" i="3"/>
  <c r="S226" i="3"/>
  <c r="Y226" i="3"/>
  <c r="Q226" i="3"/>
  <c r="O226" i="3"/>
  <c r="U226" i="3"/>
  <c r="W226" i="3"/>
  <c r="AA226" i="3"/>
  <c r="S246" i="3"/>
  <c r="U246" i="3"/>
  <c r="Y246" i="3"/>
  <c r="AC246" i="3"/>
  <c r="O246" i="3"/>
  <c r="AA246" i="3"/>
  <c r="Q246" i="3"/>
  <c r="W246" i="3"/>
  <c r="W266" i="3"/>
  <c r="U266" i="3"/>
  <c r="AA266" i="3"/>
  <c r="AC266" i="3"/>
  <c r="Q266" i="3"/>
  <c r="S266" i="3"/>
  <c r="O266" i="3"/>
  <c r="Y266" i="3"/>
  <c r="AC16" i="3"/>
  <c r="S16" i="3"/>
  <c r="W16" i="3"/>
  <c r="AA16" i="3"/>
  <c r="Y16" i="3"/>
  <c r="Q16" i="3"/>
  <c r="O16" i="3"/>
  <c r="U16" i="3"/>
  <c r="Y27" i="3"/>
  <c r="O27" i="3"/>
  <c r="Q27" i="3"/>
  <c r="AC27" i="3"/>
  <c r="U27" i="3"/>
  <c r="AA27" i="3"/>
  <c r="W27" i="3"/>
  <c r="S27" i="3"/>
  <c r="AC36" i="3"/>
  <c r="S36" i="3"/>
  <c r="W36" i="3"/>
  <c r="Q36" i="3"/>
  <c r="U36" i="3"/>
  <c r="Y36" i="3"/>
  <c r="AA36" i="3"/>
  <c r="O36" i="3"/>
  <c r="AC56" i="3"/>
  <c r="S56" i="3"/>
  <c r="W56" i="3"/>
  <c r="AA56" i="3"/>
  <c r="Y56" i="3"/>
  <c r="O56" i="3"/>
  <c r="Q56" i="3"/>
  <c r="U56" i="3"/>
  <c r="W101" i="3"/>
  <c r="AA101" i="3"/>
  <c r="U101" i="3"/>
  <c r="O101" i="3"/>
  <c r="AC101" i="3"/>
  <c r="Q101" i="3"/>
  <c r="S101" i="3"/>
  <c r="Y101" i="3"/>
  <c r="Y121" i="3"/>
  <c r="Q121" i="3"/>
  <c r="S121" i="3"/>
  <c r="U121" i="3"/>
  <c r="W121" i="3"/>
  <c r="AC121" i="3"/>
  <c r="O121" i="3"/>
  <c r="AA121" i="3"/>
  <c r="Q130" i="3"/>
  <c r="U130" i="3"/>
  <c r="W130" i="3"/>
  <c r="AA130" i="3"/>
  <c r="Y130" i="3"/>
  <c r="O130" i="3"/>
  <c r="S130" i="3"/>
  <c r="AC130" i="3"/>
  <c r="S135" i="3"/>
  <c r="AA135" i="3"/>
  <c r="U135" i="3"/>
  <c r="AC135" i="3"/>
  <c r="Q135" i="3"/>
  <c r="O135" i="3"/>
  <c r="Y135" i="3"/>
  <c r="W135" i="3"/>
  <c r="W155" i="3"/>
  <c r="O155" i="3"/>
  <c r="Y155" i="3"/>
  <c r="Q155" i="3"/>
  <c r="S155" i="3"/>
  <c r="AC155" i="3"/>
  <c r="AA155" i="3"/>
  <c r="U155" i="3"/>
  <c r="W175" i="3"/>
  <c r="AC175" i="3"/>
  <c r="O175" i="3"/>
  <c r="U175" i="3"/>
  <c r="AA175" i="3"/>
  <c r="S175" i="3"/>
  <c r="Q175" i="3"/>
  <c r="Y175" i="3"/>
  <c r="W195" i="3"/>
  <c r="Y195" i="3"/>
  <c r="S195" i="3"/>
  <c r="O195" i="3"/>
  <c r="AA195" i="3"/>
  <c r="Q195" i="3"/>
  <c r="AC195" i="3"/>
  <c r="U195" i="3"/>
  <c r="Y215" i="3"/>
  <c r="Q215" i="3"/>
  <c r="O215" i="3"/>
  <c r="U215" i="3"/>
  <c r="AC215" i="3"/>
  <c r="S215" i="3"/>
  <c r="AA215" i="3"/>
  <c r="W215" i="3"/>
  <c r="Q235" i="3"/>
  <c r="W235" i="3"/>
  <c r="Y235" i="3"/>
  <c r="S235" i="3"/>
  <c r="U235" i="3"/>
  <c r="AC235" i="3"/>
  <c r="AA235" i="3"/>
  <c r="O235" i="3"/>
  <c r="U255" i="3"/>
  <c r="AA255" i="3"/>
  <c r="Q255" i="3"/>
  <c r="W255" i="3"/>
  <c r="AC255" i="3"/>
  <c r="S255" i="3"/>
  <c r="O255" i="3"/>
  <c r="Y255" i="3"/>
  <c r="AA278" i="3"/>
  <c r="O278" i="3"/>
  <c r="S278" i="3"/>
  <c r="U278" i="3"/>
  <c r="Q278" i="3"/>
  <c r="W278" i="3"/>
  <c r="AC278" i="3"/>
  <c r="Y278" i="3"/>
  <c r="AA45" i="3"/>
  <c r="Q45" i="3"/>
  <c r="AC45" i="3"/>
  <c r="S45" i="3"/>
  <c r="Y45" i="3"/>
  <c r="W45" i="3"/>
  <c r="U45" i="3"/>
  <c r="O45" i="3"/>
  <c r="S65" i="3"/>
  <c r="AC65" i="3"/>
  <c r="Y65" i="3"/>
  <c r="U65" i="3"/>
  <c r="O65" i="3"/>
  <c r="AA65" i="3"/>
  <c r="W65" i="3"/>
  <c r="Q65" i="3"/>
  <c r="Q98" i="3"/>
  <c r="Y98" i="3"/>
  <c r="AC98" i="3"/>
  <c r="AA98" i="3"/>
  <c r="U98" i="3"/>
  <c r="W98" i="3"/>
  <c r="S98" i="3"/>
  <c r="O98" i="3"/>
  <c r="W108" i="3"/>
  <c r="AA108" i="3"/>
  <c r="Y108" i="3"/>
  <c r="S108" i="3"/>
  <c r="O108" i="3"/>
  <c r="AC108" i="3"/>
  <c r="Q108" i="3"/>
  <c r="U108" i="3"/>
  <c r="Y144" i="3"/>
  <c r="AC144" i="3"/>
  <c r="S144" i="3"/>
  <c r="U144" i="3"/>
  <c r="Q144" i="3"/>
  <c r="AA144" i="3"/>
  <c r="O144" i="3"/>
  <c r="W144" i="3"/>
  <c r="Y164" i="3"/>
  <c r="AC164" i="3"/>
  <c r="S164" i="3"/>
  <c r="U164" i="3"/>
  <c r="O164" i="3"/>
  <c r="W164" i="3"/>
  <c r="AA164" i="3"/>
  <c r="Q164" i="3"/>
  <c r="Y184" i="3"/>
  <c r="AC184" i="3"/>
  <c r="S184" i="3"/>
  <c r="AA184" i="3"/>
  <c r="U184" i="3"/>
  <c r="Q184" i="3"/>
  <c r="O184" i="3"/>
  <c r="W184" i="3"/>
  <c r="Y204" i="3"/>
  <c r="AC204" i="3"/>
  <c r="S204" i="3"/>
  <c r="W204" i="3"/>
  <c r="O204" i="3"/>
  <c r="AA204" i="3"/>
  <c r="U204" i="3"/>
  <c r="Q204" i="3"/>
  <c r="Y224" i="3"/>
  <c r="AC224" i="3"/>
  <c r="S224" i="3"/>
  <c r="U224" i="3"/>
  <c r="W224" i="3"/>
  <c r="AA224" i="3"/>
  <c r="Q224" i="3"/>
  <c r="O224" i="3"/>
  <c r="Y244" i="3"/>
  <c r="AC244" i="3"/>
  <c r="S244" i="3"/>
  <c r="Q244" i="3"/>
  <c r="U244" i="3"/>
  <c r="O244" i="3"/>
  <c r="AA244" i="3"/>
  <c r="W244" i="3"/>
  <c r="Y264" i="3"/>
  <c r="AC264" i="3"/>
  <c r="S264" i="3"/>
  <c r="W264" i="3"/>
  <c r="AA264" i="3"/>
  <c r="U264" i="3"/>
  <c r="O264" i="3"/>
  <c r="Q264" i="3"/>
  <c r="S287" i="3"/>
  <c r="O287" i="3"/>
  <c r="Y287" i="3"/>
  <c r="U287" i="3"/>
  <c r="Q287" i="3"/>
  <c r="AC287" i="3"/>
  <c r="AA287" i="3"/>
  <c r="W287" i="3"/>
  <c r="Q25" i="3"/>
  <c r="W25" i="3"/>
  <c r="AC25" i="3"/>
  <c r="U25" i="3"/>
  <c r="O25" i="3"/>
  <c r="Y25" i="3"/>
  <c r="AA25" i="3"/>
  <c r="S25" i="3"/>
  <c r="U34" i="3"/>
  <c r="S34" i="3"/>
  <c r="AC34" i="3"/>
  <c r="O34" i="3"/>
  <c r="W34" i="3"/>
  <c r="AA34" i="3"/>
  <c r="Y34" i="3"/>
  <c r="Q34" i="3"/>
  <c r="W54" i="3"/>
  <c r="AA54" i="3"/>
  <c r="AC54" i="3"/>
  <c r="Q54" i="3"/>
  <c r="O54" i="3"/>
  <c r="Y54" i="3"/>
  <c r="S54" i="3"/>
  <c r="U54" i="3"/>
  <c r="AA115" i="3"/>
  <c r="Y115" i="3"/>
  <c r="Q115" i="3"/>
  <c r="S115" i="3"/>
  <c r="W115" i="3"/>
  <c r="O115" i="3"/>
  <c r="AC115" i="3"/>
  <c r="U115" i="3"/>
  <c r="AC133" i="3"/>
  <c r="S133" i="3"/>
  <c r="AA133" i="3"/>
  <c r="O133" i="3"/>
  <c r="U133" i="3"/>
  <c r="W133" i="3"/>
  <c r="Q133" i="3"/>
  <c r="Y133" i="3"/>
  <c r="W153" i="3"/>
  <c r="U153" i="3"/>
  <c r="O153" i="3"/>
  <c r="Y153" i="3"/>
  <c r="AC153" i="3"/>
  <c r="Q153" i="3"/>
  <c r="S153" i="3"/>
  <c r="AA153" i="3"/>
  <c r="Q173" i="3"/>
  <c r="AC173" i="3"/>
  <c r="O173" i="3"/>
  <c r="Y173" i="3"/>
  <c r="S173" i="3"/>
  <c r="AA173" i="3"/>
  <c r="U173" i="3"/>
  <c r="W173" i="3"/>
  <c r="Q193" i="3"/>
  <c r="W193" i="3"/>
  <c r="O193" i="3"/>
  <c r="U193" i="3"/>
  <c r="AA193" i="3"/>
  <c r="Y193" i="3"/>
  <c r="S193" i="3"/>
  <c r="AC193" i="3"/>
  <c r="Q213" i="3"/>
  <c r="AA213" i="3"/>
  <c r="AC213" i="3"/>
  <c r="U213" i="3"/>
  <c r="W213" i="3"/>
  <c r="O213" i="3"/>
  <c r="Y213" i="3"/>
  <c r="S213" i="3"/>
  <c r="U233" i="3"/>
  <c r="AA233" i="3"/>
  <c r="W233" i="3"/>
  <c r="S233" i="3"/>
  <c r="Q233" i="3"/>
  <c r="Y233" i="3"/>
  <c r="AC233" i="3"/>
  <c r="O233" i="3"/>
  <c r="AC253" i="3"/>
  <c r="Q253" i="3"/>
  <c r="Y253" i="3"/>
  <c r="O253" i="3"/>
  <c r="AA253" i="3"/>
  <c r="S253" i="3"/>
  <c r="W253" i="3"/>
  <c r="U253" i="3"/>
  <c r="AC276" i="3"/>
  <c r="S276" i="3"/>
  <c r="W276" i="3"/>
  <c r="Q276" i="3"/>
  <c r="Y276" i="3"/>
  <c r="O276" i="3"/>
  <c r="AA276" i="3"/>
  <c r="U276" i="3"/>
  <c r="U35" i="3"/>
  <c r="S35" i="3"/>
  <c r="AA35" i="3"/>
  <c r="Y35" i="3"/>
  <c r="AC35" i="3"/>
  <c r="O35" i="3"/>
  <c r="W35" i="3"/>
  <c r="Q35" i="3"/>
  <c r="AC76" i="3"/>
  <c r="S76" i="3"/>
  <c r="W76" i="3"/>
  <c r="Q76" i="3"/>
  <c r="Y76" i="3"/>
  <c r="U76" i="3"/>
  <c r="O76" i="3"/>
  <c r="AA76" i="3"/>
  <c r="AA81" i="3"/>
  <c r="O81" i="3"/>
  <c r="Q81" i="3"/>
  <c r="Y81" i="3"/>
  <c r="U81" i="3"/>
  <c r="W81" i="3"/>
  <c r="S81" i="3"/>
  <c r="AC81" i="3"/>
  <c r="Y91" i="3"/>
  <c r="O91" i="3"/>
  <c r="AA91" i="3"/>
  <c r="W91" i="3"/>
  <c r="Q91" i="3"/>
  <c r="AC91" i="3"/>
  <c r="S91" i="3"/>
  <c r="U91" i="3"/>
  <c r="Y118" i="3"/>
  <c r="Q118" i="3"/>
  <c r="AC118" i="3"/>
  <c r="AA118" i="3"/>
  <c r="U118" i="3"/>
  <c r="W118" i="3"/>
  <c r="O118" i="3"/>
  <c r="S118" i="3"/>
  <c r="Y124" i="3"/>
  <c r="AC124" i="3"/>
  <c r="S124" i="3"/>
  <c r="W124" i="3"/>
  <c r="U124" i="3"/>
  <c r="Q124" i="3"/>
  <c r="O124" i="3"/>
  <c r="AA124" i="3"/>
  <c r="U154" i="3"/>
  <c r="W154" i="3"/>
  <c r="O154" i="3"/>
  <c r="Y154" i="3"/>
  <c r="AC154" i="3"/>
  <c r="Q154" i="3"/>
  <c r="AA154" i="3"/>
  <c r="S154" i="3"/>
  <c r="AC174" i="3"/>
  <c r="O174" i="3"/>
  <c r="AA174" i="3"/>
  <c r="U174" i="3"/>
  <c r="Y174" i="3"/>
  <c r="W174" i="3"/>
  <c r="Q174" i="3"/>
  <c r="S174" i="3"/>
  <c r="AA194" i="3"/>
  <c r="W194" i="3"/>
  <c r="Q194" i="3"/>
  <c r="O194" i="3"/>
  <c r="AC194" i="3"/>
  <c r="Y194" i="3"/>
  <c r="S194" i="3"/>
  <c r="U194" i="3"/>
  <c r="Y214" i="3"/>
  <c r="Q214" i="3"/>
  <c r="U214" i="3"/>
  <c r="AA214" i="3"/>
  <c r="AC214" i="3"/>
  <c r="W214" i="3"/>
  <c r="O214" i="3"/>
  <c r="S214" i="3"/>
  <c r="W234" i="3"/>
  <c r="AA234" i="3"/>
  <c r="Y234" i="3"/>
  <c r="S234" i="3"/>
  <c r="AC234" i="3"/>
  <c r="U234" i="3"/>
  <c r="Q234" i="3"/>
  <c r="O234" i="3"/>
  <c r="AC254" i="3"/>
  <c r="Q254" i="3"/>
  <c r="S254" i="3"/>
  <c r="W254" i="3"/>
  <c r="AA254" i="3"/>
  <c r="O254" i="3"/>
  <c r="Y254" i="3"/>
  <c r="U254" i="3"/>
  <c r="U277" i="3"/>
  <c r="S277" i="3"/>
  <c r="O277" i="3"/>
  <c r="AA277" i="3"/>
  <c r="Q277" i="3"/>
  <c r="Y277" i="3"/>
  <c r="W277" i="3"/>
  <c r="AC277" i="3"/>
  <c r="W128" i="3"/>
  <c r="AA128" i="3"/>
  <c r="O128" i="3"/>
  <c r="S128" i="3"/>
  <c r="Y128" i="3"/>
  <c r="U128" i="3"/>
  <c r="Q128" i="3"/>
  <c r="AC128" i="3"/>
  <c r="Y143" i="3"/>
  <c r="Q143" i="3"/>
  <c r="S143" i="3"/>
  <c r="AC143" i="3"/>
  <c r="AA143" i="3"/>
  <c r="O143" i="3"/>
  <c r="U143" i="3"/>
  <c r="W143" i="3"/>
  <c r="AA183" i="3"/>
  <c r="U183" i="3"/>
  <c r="Y183" i="3"/>
  <c r="S183" i="3"/>
  <c r="AC183" i="3"/>
  <c r="Q183" i="3"/>
  <c r="W183" i="3"/>
  <c r="O183" i="3"/>
  <c r="S223" i="3"/>
  <c r="U223" i="3"/>
  <c r="Y223" i="3"/>
  <c r="O223" i="3"/>
  <c r="W223" i="3"/>
  <c r="Q223" i="3"/>
  <c r="AC223" i="3"/>
  <c r="AA223" i="3"/>
  <c r="U33" i="3"/>
  <c r="S33" i="3"/>
  <c r="AC33" i="3"/>
  <c r="Y33" i="3"/>
  <c r="AA33" i="3"/>
  <c r="O33" i="3"/>
  <c r="W33" i="3"/>
  <c r="Q33" i="3"/>
  <c r="S94" i="3"/>
  <c r="AA94" i="3"/>
  <c r="Q94" i="3"/>
  <c r="AC94" i="3"/>
  <c r="U94" i="3"/>
  <c r="Y94" i="3"/>
  <c r="O94" i="3"/>
  <c r="W94" i="3"/>
  <c r="U112" i="3"/>
  <c r="Y112" i="3"/>
  <c r="S112" i="3"/>
  <c r="O112" i="3"/>
  <c r="Q112" i="3"/>
  <c r="AC112" i="3"/>
  <c r="AA112" i="3"/>
  <c r="W112" i="3"/>
  <c r="U132" i="3"/>
  <c r="Y132" i="3"/>
  <c r="AA132" i="3"/>
  <c r="O132" i="3"/>
  <c r="S132" i="3"/>
  <c r="W132" i="3"/>
  <c r="Q132" i="3"/>
  <c r="AC132" i="3"/>
  <c r="U152" i="3"/>
  <c r="Y152" i="3"/>
  <c r="Q152" i="3"/>
  <c r="W152" i="3"/>
  <c r="O152" i="3"/>
  <c r="AC152" i="3"/>
  <c r="S152" i="3"/>
  <c r="AA152" i="3"/>
  <c r="U252" i="3"/>
  <c r="Y252" i="3"/>
  <c r="AC252" i="3"/>
  <c r="S252" i="3"/>
  <c r="O252" i="3"/>
  <c r="W252" i="3"/>
  <c r="AA252" i="3"/>
  <c r="Q252" i="3"/>
  <c r="U62" i="3"/>
  <c r="AC62" i="3"/>
  <c r="AA62" i="3"/>
  <c r="W62" i="3"/>
  <c r="Q62" i="3"/>
  <c r="O62" i="3"/>
  <c r="S62" i="3"/>
  <c r="Y62" i="3"/>
  <c r="Y141" i="3"/>
  <c r="U141" i="3"/>
  <c r="AC141" i="3"/>
  <c r="AA141" i="3"/>
  <c r="O141" i="3"/>
  <c r="Q141" i="3"/>
  <c r="S141" i="3"/>
  <c r="W141" i="3"/>
  <c r="S201" i="3"/>
  <c r="U201" i="3"/>
  <c r="AC201" i="3"/>
  <c r="AA201" i="3"/>
  <c r="W201" i="3"/>
  <c r="Q201" i="3"/>
  <c r="Y201" i="3"/>
  <c r="O201" i="3"/>
  <c r="AA22" i="3"/>
  <c r="Q22" i="3"/>
  <c r="W22" i="3"/>
  <c r="AC22" i="3"/>
  <c r="U22" i="3"/>
  <c r="Y22" i="3"/>
  <c r="O22" i="3"/>
  <c r="S22" i="3"/>
  <c r="W31" i="3"/>
  <c r="U31" i="3"/>
  <c r="AA31" i="3"/>
  <c r="O31" i="3"/>
  <c r="AC31" i="3"/>
  <c r="Q31" i="3"/>
  <c r="S31" i="3"/>
  <c r="Y31" i="3"/>
  <c r="Y51" i="3"/>
  <c r="Q51" i="3"/>
  <c r="W51" i="3"/>
  <c r="U51" i="3"/>
  <c r="S51" i="3"/>
  <c r="AA51" i="3"/>
  <c r="AC51" i="3"/>
  <c r="O51" i="3"/>
  <c r="AA69" i="3"/>
  <c r="S69" i="3"/>
  <c r="O69" i="3"/>
  <c r="W69" i="3"/>
  <c r="AC69" i="3"/>
  <c r="U69" i="3"/>
  <c r="Y69" i="3"/>
  <c r="Q69" i="3"/>
  <c r="Y74" i="3"/>
  <c r="W74" i="3"/>
  <c r="Q74" i="3"/>
  <c r="AC74" i="3"/>
  <c r="O74" i="3"/>
  <c r="U74" i="3"/>
  <c r="S74" i="3"/>
  <c r="AA74" i="3"/>
  <c r="O79" i="3"/>
  <c r="W79" i="3"/>
  <c r="AA79" i="3"/>
  <c r="S79" i="3"/>
  <c r="Y79" i="3"/>
  <c r="U79" i="3"/>
  <c r="AC79" i="3"/>
  <c r="Q79" i="3"/>
  <c r="Y84" i="3"/>
  <c r="AC84" i="3"/>
  <c r="S84" i="3"/>
  <c r="U84" i="3"/>
  <c r="AA84" i="3"/>
  <c r="O84" i="3"/>
  <c r="Q84" i="3"/>
  <c r="W84" i="3"/>
  <c r="Q89" i="3"/>
  <c r="Y89" i="3"/>
  <c r="O89" i="3"/>
  <c r="U89" i="3"/>
  <c r="AC89" i="3"/>
  <c r="W89" i="3"/>
  <c r="AA89" i="3"/>
  <c r="S89" i="3"/>
  <c r="S95" i="3"/>
  <c r="AA95" i="3"/>
  <c r="O95" i="3"/>
  <c r="Y95" i="3"/>
  <c r="Q95" i="3"/>
  <c r="AC95" i="3"/>
  <c r="U95" i="3"/>
  <c r="W95" i="3"/>
  <c r="U106" i="3"/>
  <c r="AA106" i="3"/>
  <c r="W106" i="3"/>
  <c r="AC106" i="3"/>
  <c r="O106" i="3"/>
  <c r="Q106" i="3"/>
  <c r="S106" i="3"/>
  <c r="Y106" i="3"/>
  <c r="AA150" i="3"/>
  <c r="AC150" i="3"/>
  <c r="U150" i="3"/>
  <c r="S150" i="3"/>
  <c r="Q150" i="3"/>
  <c r="Y150" i="3"/>
  <c r="W150" i="3"/>
  <c r="O150" i="3"/>
  <c r="S170" i="3"/>
  <c r="Y170" i="3"/>
  <c r="Q170" i="3"/>
  <c r="AA170" i="3"/>
  <c r="U170" i="3"/>
  <c r="O170" i="3"/>
  <c r="W170" i="3"/>
  <c r="AC170" i="3"/>
  <c r="Y190" i="3"/>
  <c r="Q190" i="3"/>
  <c r="U190" i="3"/>
  <c r="O190" i="3"/>
  <c r="S190" i="3"/>
  <c r="AA190" i="3"/>
  <c r="W190" i="3"/>
  <c r="AC190" i="3"/>
  <c r="AA20" i="3"/>
  <c r="Q20" i="3"/>
  <c r="U20" i="3"/>
  <c r="W20" i="3"/>
  <c r="AC20" i="3"/>
  <c r="S20" i="3"/>
  <c r="Y20" i="3"/>
  <c r="O20" i="3"/>
  <c r="AA40" i="3"/>
  <c r="Q40" i="3"/>
  <c r="U40" i="3"/>
  <c r="AC40" i="3"/>
  <c r="S40" i="3"/>
  <c r="Y40" i="3"/>
  <c r="O40" i="3"/>
  <c r="W40" i="3"/>
  <c r="U113" i="3"/>
  <c r="O113" i="3"/>
  <c r="S113" i="3"/>
  <c r="Y113" i="3"/>
  <c r="W113" i="3"/>
  <c r="Q113" i="3"/>
  <c r="AC113" i="3"/>
  <c r="AA113" i="3"/>
  <c r="U129" i="3"/>
  <c r="W129" i="3"/>
  <c r="O129" i="3"/>
  <c r="AA129" i="3"/>
  <c r="Y129" i="3"/>
  <c r="S129" i="3"/>
  <c r="Q129" i="3"/>
  <c r="AC129" i="3"/>
  <c r="O139" i="3"/>
  <c r="AA139" i="3"/>
  <c r="U139" i="3"/>
  <c r="Q139" i="3"/>
  <c r="AC139" i="3"/>
  <c r="S139" i="3"/>
  <c r="Y139" i="3"/>
  <c r="W139" i="3"/>
  <c r="AC159" i="3"/>
  <c r="O159" i="3"/>
  <c r="S159" i="3"/>
  <c r="AA159" i="3"/>
  <c r="W159" i="3"/>
  <c r="Q159" i="3"/>
  <c r="Y159" i="3"/>
  <c r="U159" i="3"/>
  <c r="S179" i="3"/>
  <c r="O179" i="3"/>
  <c r="W179" i="3"/>
  <c r="AC179" i="3"/>
  <c r="Q179" i="3"/>
  <c r="Y179" i="3"/>
  <c r="U179" i="3"/>
  <c r="AA179" i="3"/>
  <c r="U199" i="3"/>
  <c r="O199" i="3"/>
  <c r="AC199" i="3"/>
  <c r="S199" i="3"/>
  <c r="AA199" i="3"/>
  <c r="W199" i="3"/>
  <c r="Q199" i="3"/>
  <c r="Y199" i="3"/>
  <c r="O239" i="3"/>
  <c r="U239" i="3"/>
  <c r="AA239" i="3"/>
  <c r="Q239" i="3"/>
  <c r="W239" i="3"/>
  <c r="S239" i="3"/>
  <c r="Y239" i="3"/>
  <c r="AC239" i="3"/>
  <c r="W282" i="3"/>
  <c r="Q282" i="3"/>
  <c r="AC282" i="3"/>
  <c r="Y282" i="3"/>
  <c r="U282" i="3"/>
  <c r="AA282" i="3"/>
  <c r="S282" i="3"/>
  <c r="O282" i="3"/>
  <c r="AA291" i="3"/>
  <c r="U291" i="3"/>
  <c r="AC291" i="3"/>
  <c r="S291" i="3"/>
  <c r="Y291" i="3"/>
  <c r="O291" i="3"/>
  <c r="Q291" i="3"/>
  <c r="W291" i="3"/>
  <c r="Y29" i="3"/>
  <c r="AA29" i="3"/>
  <c r="O29" i="3"/>
  <c r="AC29" i="3"/>
  <c r="U29" i="3"/>
  <c r="S29" i="3"/>
  <c r="W29" i="3"/>
  <c r="Q29" i="3"/>
  <c r="AC63" i="3"/>
  <c r="S63" i="3"/>
  <c r="Y63" i="3"/>
  <c r="U63" i="3"/>
  <c r="AA63" i="3"/>
  <c r="O63" i="3"/>
  <c r="W63" i="3"/>
  <c r="Q63" i="3"/>
  <c r="AA80" i="3"/>
  <c r="U80" i="3"/>
  <c r="O80" i="3"/>
  <c r="S80" i="3"/>
  <c r="Y80" i="3"/>
  <c r="W80" i="3"/>
  <c r="AC80" i="3"/>
  <c r="Q80" i="3"/>
  <c r="U122" i="3"/>
  <c r="AC122" i="3"/>
  <c r="Q122" i="3"/>
  <c r="S122" i="3"/>
  <c r="Y122" i="3"/>
  <c r="W122" i="3"/>
  <c r="O122" i="3"/>
  <c r="AA122" i="3"/>
  <c r="Y142" i="3"/>
  <c r="AC142" i="3"/>
  <c r="AA142" i="3"/>
  <c r="U142" i="3"/>
  <c r="Q142" i="3"/>
  <c r="S142" i="3"/>
  <c r="O142" i="3"/>
  <c r="W142" i="3"/>
  <c r="Y162" i="3"/>
  <c r="AA162" i="3"/>
  <c r="U162" i="3"/>
  <c r="W162" i="3"/>
  <c r="AC162" i="3"/>
  <c r="Q162" i="3"/>
  <c r="S162" i="3"/>
  <c r="O162" i="3"/>
  <c r="AC202" i="3"/>
  <c r="S202" i="3"/>
  <c r="AA202" i="3"/>
  <c r="W202" i="3"/>
  <c r="Y202" i="3"/>
  <c r="Q202" i="3"/>
  <c r="U202" i="3"/>
  <c r="O202" i="3"/>
  <c r="S222" i="3"/>
  <c r="Y222" i="3"/>
  <c r="O222" i="3"/>
  <c r="AC222" i="3"/>
  <c r="Q222" i="3"/>
  <c r="W222" i="3"/>
  <c r="AA222" i="3"/>
  <c r="U222" i="3"/>
  <c r="W242" i="3"/>
  <c r="U242" i="3"/>
  <c r="AC242" i="3"/>
  <c r="O242" i="3"/>
  <c r="Y242" i="3"/>
  <c r="S242" i="3"/>
  <c r="Q242" i="3"/>
  <c r="AA242" i="3"/>
  <c r="S262" i="3"/>
  <c r="AC262" i="3"/>
  <c r="Y262" i="3"/>
  <c r="Q262" i="3"/>
  <c r="O262" i="3"/>
  <c r="U262" i="3"/>
  <c r="W262" i="3"/>
  <c r="AA262" i="3"/>
  <c r="Y285" i="3"/>
  <c r="AC285" i="3"/>
  <c r="AA285" i="3"/>
  <c r="S285" i="3"/>
  <c r="U285" i="3"/>
  <c r="Q285" i="3"/>
  <c r="O285" i="3"/>
  <c r="W285" i="3"/>
  <c r="S23" i="3"/>
  <c r="AA23" i="3"/>
  <c r="Q23" i="3"/>
  <c r="W23" i="3"/>
  <c r="AC23" i="3"/>
  <c r="U23" i="3"/>
  <c r="O23" i="3"/>
  <c r="Y23" i="3"/>
  <c r="U32" i="3"/>
  <c r="Y32" i="3"/>
  <c r="W32" i="3"/>
  <c r="AA32" i="3"/>
  <c r="O32" i="3"/>
  <c r="AC32" i="3"/>
  <c r="S32" i="3"/>
  <c r="Q32" i="3"/>
  <c r="W131" i="3"/>
  <c r="Q131" i="3"/>
  <c r="O131" i="3"/>
  <c r="AA131" i="3"/>
  <c r="S131" i="3"/>
  <c r="Y131" i="3"/>
  <c r="U131" i="3"/>
  <c r="AC131" i="3"/>
  <c r="Q151" i="3"/>
  <c r="AC151" i="3"/>
  <c r="U151" i="3"/>
  <c r="Y151" i="3"/>
  <c r="S151" i="3"/>
  <c r="O151" i="3"/>
  <c r="W151" i="3"/>
  <c r="AA151" i="3"/>
  <c r="W171" i="3"/>
  <c r="S171" i="3"/>
  <c r="Y171" i="3"/>
  <c r="Q171" i="3"/>
  <c r="AA171" i="3"/>
  <c r="U171" i="3"/>
  <c r="O171" i="3"/>
  <c r="AC171" i="3"/>
  <c r="S41" i="3"/>
  <c r="AC41" i="3"/>
  <c r="Y41" i="3"/>
  <c r="AA41" i="3"/>
  <c r="Q41" i="3"/>
  <c r="U41" i="3"/>
  <c r="O41" i="3"/>
  <c r="W41" i="3"/>
  <c r="AA140" i="3"/>
  <c r="U140" i="3"/>
  <c r="Y140" i="3"/>
  <c r="Q140" i="3"/>
  <c r="AC140" i="3"/>
  <c r="O140" i="3"/>
  <c r="S140" i="3"/>
  <c r="W140" i="3"/>
  <c r="AC21" i="3"/>
  <c r="Y21" i="3"/>
  <c r="W21" i="3"/>
  <c r="AA21" i="3"/>
  <c r="U21" i="3"/>
  <c r="O21" i="3"/>
  <c r="Q21" i="3"/>
  <c r="S21" i="3"/>
  <c r="U30" i="3"/>
  <c r="AA30" i="3"/>
  <c r="AC30" i="3"/>
  <c r="O30" i="3"/>
  <c r="W30" i="3"/>
  <c r="S30" i="3"/>
  <c r="Y30" i="3"/>
  <c r="Q30" i="3"/>
  <c r="AA93" i="3"/>
  <c r="S93" i="3"/>
  <c r="Y93" i="3"/>
  <c r="W93" i="3"/>
  <c r="Q93" i="3"/>
  <c r="AC93" i="3"/>
  <c r="U93" i="3"/>
  <c r="O93" i="3"/>
  <c r="Y169" i="3"/>
  <c r="Q169" i="3"/>
  <c r="AA169" i="3"/>
  <c r="O169" i="3"/>
  <c r="AC169" i="3"/>
  <c r="U169" i="3"/>
  <c r="W169" i="3"/>
  <c r="S169" i="3"/>
  <c r="AA209" i="3"/>
  <c r="Q209" i="3"/>
  <c r="U209" i="3"/>
  <c r="S209" i="3"/>
  <c r="O209" i="3"/>
  <c r="AC209" i="3"/>
  <c r="W209" i="3"/>
  <c r="Y209" i="3"/>
  <c r="O19" i="3"/>
  <c r="AC19" i="3"/>
  <c r="S19" i="3"/>
  <c r="AA19" i="3"/>
  <c r="W19" i="3"/>
  <c r="Y19" i="3"/>
  <c r="Q19" i="3"/>
  <c r="U19" i="3"/>
  <c r="O39" i="3"/>
  <c r="S39" i="3"/>
  <c r="Y39" i="3"/>
  <c r="AA39" i="3"/>
  <c r="W39" i="3"/>
  <c r="Q39" i="3"/>
  <c r="AC39" i="3"/>
  <c r="U39" i="3"/>
  <c r="AC123" i="3"/>
  <c r="Q123" i="3"/>
  <c r="Y123" i="3"/>
  <c r="W123" i="3"/>
  <c r="U123" i="3"/>
  <c r="O123" i="3"/>
  <c r="S123" i="3"/>
  <c r="AA123" i="3"/>
  <c r="Q178" i="3"/>
  <c r="AC178" i="3"/>
  <c r="U178" i="3"/>
  <c r="S178" i="3"/>
  <c r="Y178" i="3"/>
  <c r="O178" i="3"/>
  <c r="W178" i="3"/>
  <c r="AA178" i="3"/>
  <c r="Q218" i="3"/>
  <c r="W218" i="3"/>
  <c r="U218" i="3"/>
  <c r="AC218" i="3"/>
  <c r="Y218" i="3"/>
  <c r="O218" i="3"/>
  <c r="S218" i="3"/>
  <c r="AA218" i="3"/>
  <c r="AA238" i="3"/>
  <c r="Y238" i="3"/>
  <c r="Q238" i="3"/>
  <c r="O238" i="3"/>
  <c r="U238" i="3"/>
  <c r="W238" i="3"/>
  <c r="S238" i="3"/>
  <c r="AC238" i="3"/>
  <c r="O258" i="3"/>
  <c r="W258" i="3"/>
  <c r="AC258" i="3"/>
  <c r="Y258" i="3"/>
  <c r="S258" i="3"/>
  <c r="AA258" i="3"/>
  <c r="Q258" i="3"/>
  <c r="U258" i="3"/>
  <c r="W281" i="3"/>
  <c r="Q281" i="3"/>
  <c r="AC281" i="3"/>
  <c r="O281" i="3"/>
  <c r="Y281" i="3"/>
  <c r="U281" i="3"/>
  <c r="AA281" i="3"/>
  <c r="S281" i="3"/>
  <c r="W48" i="3"/>
  <c r="AA48" i="3"/>
  <c r="Q48" i="3"/>
  <c r="AC48" i="3"/>
  <c r="O48" i="3"/>
  <c r="S48" i="3"/>
  <c r="Y48" i="3"/>
  <c r="U48" i="3"/>
  <c r="Y167" i="3"/>
  <c r="Q167" i="3"/>
  <c r="W167" i="3"/>
  <c r="S167" i="3"/>
  <c r="O167" i="3"/>
  <c r="AA167" i="3"/>
  <c r="AC167" i="3"/>
  <c r="U167" i="3"/>
  <c r="U187" i="3"/>
  <c r="AA187" i="3"/>
  <c r="AC187" i="3"/>
  <c r="Y187" i="3"/>
  <c r="S187" i="3"/>
  <c r="Q187" i="3"/>
  <c r="O187" i="3"/>
  <c r="W187" i="3"/>
  <c r="Y207" i="3"/>
  <c r="W207" i="3"/>
  <c r="AA207" i="3"/>
  <c r="U207" i="3"/>
  <c r="O207" i="3"/>
  <c r="S207" i="3"/>
  <c r="AC207" i="3"/>
  <c r="Q207" i="3"/>
  <c r="U267" i="3"/>
  <c r="AA267" i="3"/>
  <c r="W267" i="3"/>
  <c r="Q267" i="3"/>
  <c r="AC267" i="3"/>
  <c r="Y267" i="3"/>
  <c r="S267" i="3"/>
  <c r="O267" i="3"/>
  <c r="AC17" i="3"/>
  <c r="S17" i="3"/>
  <c r="Q17" i="3"/>
  <c r="AA17" i="3"/>
  <c r="W17" i="3"/>
  <c r="U17" i="3"/>
  <c r="O17" i="3"/>
  <c r="Y17" i="3"/>
  <c r="U37" i="3"/>
  <c r="AA37" i="3"/>
  <c r="S37" i="3"/>
  <c r="Y37" i="3"/>
  <c r="AC37" i="3"/>
  <c r="O37" i="3"/>
  <c r="W37" i="3"/>
  <c r="Q37" i="3"/>
  <c r="U57" i="3"/>
  <c r="AA57" i="3"/>
  <c r="AC57" i="3"/>
  <c r="W57" i="3"/>
  <c r="O57" i="3"/>
  <c r="Q57" i="3"/>
  <c r="S57" i="3"/>
  <c r="Y57" i="3"/>
  <c r="U99" i="3"/>
  <c r="O99" i="3"/>
  <c r="W99" i="3"/>
  <c r="AC99" i="3"/>
  <c r="Q99" i="3"/>
  <c r="AA99" i="3"/>
  <c r="S99" i="3"/>
  <c r="Y99" i="3"/>
  <c r="Y104" i="3"/>
  <c r="AC104" i="3"/>
  <c r="S104" i="3"/>
  <c r="W104" i="3"/>
  <c r="O104" i="3"/>
  <c r="AA104" i="3"/>
  <c r="Q104" i="3"/>
  <c r="U104" i="3"/>
  <c r="AC136" i="3"/>
  <c r="S136" i="3"/>
  <c r="W136" i="3"/>
  <c r="U136" i="3"/>
  <c r="AA136" i="3"/>
  <c r="O136" i="3"/>
  <c r="Q136" i="3"/>
  <c r="Y136" i="3"/>
  <c r="AC156" i="3"/>
  <c r="S156" i="3"/>
  <c r="W156" i="3"/>
  <c r="O156" i="3"/>
  <c r="Y156" i="3"/>
  <c r="Q156" i="3"/>
  <c r="AA156" i="3"/>
  <c r="U156" i="3"/>
  <c r="AC176" i="3"/>
  <c r="S176" i="3"/>
  <c r="W176" i="3"/>
  <c r="U176" i="3"/>
  <c r="AA176" i="3"/>
  <c r="O176" i="3"/>
  <c r="Q176" i="3"/>
  <c r="Y176" i="3"/>
  <c r="AC196" i="3"/>
  <c r="S196" i="3"/>
  <c r="W196" i="3"/>
  <c r="Y196" i="3"/>
  <c r="O196" i="3"/>
  <c r="Q196" i="3"/>
  <c r="U196" i="3"/>
  <c r="AA196" i="3"/>
  <c r="AC216" i="3"/>
  <c r="S216" i="3"/>
  <c r="W216" i="3"/>
  <c r="AA216" i="3"/>
  <c r="O216" i="3"/>
  <c r="U216" i="3"/>
  <c r="Q216" i="3"/>
  <c r="Y216" i="3"/>
  <c r="AC236" i="3"/>
  <c r="S236" i="3"/>
  <c r="W236" i="3"/>
  <c r="Q236" i="3"/>
  <c r="AA236" i="3"/>
  <c r="O236" i="3"/>
  <c r="U236" i="3"/>
  <c r="Y236" i="3"/>
  <c r="AC256" i="3"/>
  <c r="S256" i="3"/>
  <c r="W256" i="3"/>
  <c r="AA256" i="3"/>
  <c r="Q256" i="3"/>
  <c r="Y256" i="3"/>
  <c r="O256" i="3"/>
  <c r="U256" i="3"/>
  <c r="O279" i="3"/>
  <c r="AA279" i="3"/>
  <c r="AC279" i="3"/>
  <c r="U279" i="3"/>
  <c r="W279" i="3"/>
  <c r="Y279" i="3"/>
  <c r="S279" i="3"/>
  <c r="Q279" i="3"/>
  <c r="S43" i="3"/>
  <c r="Y43" i="3"/>
  <c r="AC43" i="3"/>
  <c r="O43" i="3"/>
  <c r="Q43" i="3"/>
  <c r="AA43" i="3"/>
  <c r="U43" i="3"/>
  <c r="W43" i="3"/>
  <c r="AC70" i="3"/>
  <c r="AA70" i="3"/>
  <c r="S70" i="3"/>
  <c r="O70" i="3"/>
  <c r="W70" i="3"/>
  <c r="Q70" i="3"/>
  <c r="Y70" i="3"/>
  <c r="U70" i="3"/>
  <c r="Y75" i="3"/>
  <c r="W75" i="3"/>
  <c r="Q75" i="3"/>
  <c r="S75" i="3"/>
  <c r="U75" i="3"/>
  <c r="O75" i="3"/>
  <c r="AC75" i="3"/>
  <c r="AA75" i="3"/>
  <c r="U85" i="3"/>
  <c r="AC85" i="3"/>
  <c r="Y85" i="3"/>
  <c r="Q85" i="3"/>
  <c r="O85" i="3"/>
  <c r="AA85" i="3"/>
  <c r="S85" i="3"/>
  <c r="W85" i="3"/>
  <c r="S90" i="3"/>
  <c r="Y90" i="3"/>
  <c r="O90" i="3"/>
  <c r="U90" i="3"/>
  <c r="W90" i="3"/>
  <c r="AA90" i="3"/>
  <c r="AC90" i="3"/>
  <c r="Q90" i="3"/>
  <c r="W102" i="3"/>
  <c r="S102" i="3"/>
  <c r="AA102" i="3"/>
  <c r="AC102" i="3"/>
  <c r="U102" i="3"/>
  <c r="O102" i="3"/>
  <c r="Y102" i="3"/>
  <c r="Q102" i="3"/>
  <c r="AC182" i="3"/>
  <c r="S182" i="3"/>
  <c r="W182" i="3"/>
  <c r="Y182" i="3"/>
  <c r="Q182" i="3"/>
  <c r="U182" i="3"/>
  <c r="O182" i="3"/>
  <c r="AA182" i="3"/>
  <c r="U52" i="3"/>
  <c r="Y52" i="3"/>
  <c r="Q52" i="3"/>
  <c r="AA52" i="3"/>
  <c r="W52" i="3"/>
  <c r="O52" i="3"/>
  <c r="S52" i="3"/>
  <c r="AC52" i="3"/>
  <c r="W109" i="3"/>
  <c r="Q109" i="3"/>
  <c r="AA109" i="3"/>
  <c r="Y109" i="3"/>
  <c r="S109" i="3"/>
  <c r="O109" i="3"/>
  <c r="AC109" i="3"/>
  <c r="U109" i="3"/>
  <c r="Y191" i="3"/>
  <c r="Q191" i="3"/>
  <c r="U191" i="3"/>
  <c r="O191" i="3"/>
  <c r="AA191" i="3"/>
  <c r="S191" i="3"/>
  <c r="W191" i="3"/>
  <c r="AC191" i="3"/>
  <c r="AA211" i="3"/>
  <c r="Q211" i="3"/>
  <c r="W211" i="3"/>
  <c r="O211" i="3"/>
  <c r="AC211" i="3"/>
  <c r="U211" i="3"/>
  <c r="Y211" i="3"/>
  <c r="S211" i="3"/>
  <c r="W231" i="3"/>
  <c r="AC231" i="3"/>
  <c r="AA231" i="3"/>
  <c r="S231" i="3"/>
  <c r="Q231" i="3"/>
  <c r="U231" i="3"/>
  <c r="Y231" i="3"/>
  <c r="O231" i="3"/>
  <c r="Y251" i="3"/>
  <c r="AC251" i="3"/>
  <c r="S251" i="3"/>
  <c r="U251" i="3"/>
  <c r="AA251" i="3"/>
  <c r="W251" i="3"/>
  <c r="O251" i="3"/>
  <c r="Q251" i="3"/>
  <c r="Y274" i="3"/>
  <c r="AC274" i="3"/>
  <c r="S274" i="3"/>
  <c r="Q274" i="3"/>
  <c r="O274" i="3"/>
  <c r="U274" i="3"/>
  <c r="W274" i="3"/>
  <c r="AA274" i="3"/>
  <c r="AA61" i="3"/>
  <c r="U61" i="3"/>
  <c r="AC61" i="3"/>
  <c r="O61" i="3"/>
  <c r="W61" i="3"/>
  <c r="Q61" i="3"/>
  <c r="Y61" i="3"/>
  <c r="S61" i="3"/>
  <c r="AC116" i="3"/>
  <c r="S116" i="3"/>
  <c r="W116" i="3"/>
  <c r="AA116" i="3"/>
  <c r="Y116" i="3"/>
  <c r="Q116" i="3"/>
  <c r="O116" i="3"/>
  <c r="U116" i="3"/>
  <c r="AA160" i="3"/>
  <c r="U160" i="3"/>
  <c r="W160" i="3"/>
  <c r="AC160" i="3"/>
  <c r="S160" i="3"/>
  <c r="Q160" i="3"/>
  <c r="Y160" i="3"/>
  <c r="O160" i="3"/>
  <c r="AA180" i="3"/>
  <c r="U180" i="3"/>
  <c r="AC180" i="3"/>
  <c r="W180" i="3"/>
  <c r="O180" i="3"/>
  <c r="Y180" i="3"/>
  <c r="Q180" i="3"/>
  <c r="S180" i="3"/>
  <c r="AA200" i="3"/>
  <c r="U200" i="3"/>
  <c r="AC200" i="3"/>
  <c r="W200" i="3"/>
  <c r="S200" i="3"/>
  <c r="Q200" i="3"/>
  <c r="Y200" i="3"/>
  <c r="O200" i="3"/>
  <c r="AA220" i="3"/>
  <c r="U220" i="3"/>
  <c r="W220" i="3"/>
  <c r="Y220" i="3"/>
  <c r="AC220" i="3"/>
  <c r="S220" i="3"/>
  <c r="Q220" i="3"/>
  <c r="O220" i="3"/>
  <c r="AA240" i="3"/>
  <c r="U240" i="3"/>
  <c r="Q240" i="3"/>
  <c r="Y240" i="3"/>
  <c r="W240" i="3"/>
  <c r="S240" i="3"/>
  <c r="O240" i="3"/>
  <c r="AC240" i="3"/>
  <c r="AA260" i="3"/>
  <c r="U260" i="3"/>
  <c r="Y260" i="3"/>
  <c r="Q260" i="3"/>
  <c r="O260" i="3"/>
  <c r="AC260" i="3"/>
  <c r="W260" i="3"/>
  <c r="S260" i="3"/>
  <c r="AA283" i="3"/>
  <c r="Y283" i="3"/>
  <c r="W283" i="3"/>
  <c r="Q283" i="3"/>
  <c r="AC283" i="3"/>
  <c r="U283" i="3"/>
  <c r="O283" i="3"/>
  <c r="S283" i="3"/>
  <c r="Y50" i="3"/>
  <c r="Q50" i="3"/>
  <c r="W50" i="3"/>
  <c r="S50" i="3"/>
  <c r="AC50" i="3"/>
  <c r="AA50" i="3"/>
  <c r="U50" i="3"/>
  <c r="O50" i="3"/>
  <c r="W103" i="3"/>
  <c r="S103" i="3"/>
  <c r="AA103" i="3"/>
  <c r="AC103" i="3"/>
  <c r="U103" i="3"/>
  <c r="Q103" i="3"/>
  <c r="O103" i="3"/>
  <c r="Y103" i="3"/>
  <c r="W149" i="3"/>
  <c r="AC149" i="3"/>
  <c r="Q149" i="3"/>
  <c r="Y149" i="3"/>
  <c r="S149" i="3"/>
  <c r="O149" i="3"/>
  <c r="AA149" i="3"/>
  <c r="U149" i="3"/>
  <c r="Q189" i="3"/>
  <c r="U189" i="3"/>
  <c r="AA189" i="3"/>
  <c r="O189" i="3"/>
  <c r="AC189" i="3"/>
  <c r="Y189" i="3"/>
  <c r="S189" i="3"/>
  <c r="W189" i="3"/>
  <c r="Y229" i="3"/>
  <c r="AC229" i="3"/>
  <c r="O229" i="3"/>
  <c r="W229" i="3"/>
  <c r="S229" i="3"/>
  <c r="U229" i="3"/>
  <c r="Q229" i="3"/>
  <c r="AA229" i="3"/>
  <c r="S249" i="3"/>
  <c r="Y249" i="3"/>
  <c r="AC249" i="3"/>
  <c r="AA249" i="3"/>
  <c r="U249" i="3"/>
  <c r="O249" i="3"/>
  <c r="W249" i="3"/>
  <c r="Q249" i="3"/>
  <c r="U272" i="3"/>
  <c r="Y272" i="3"/>
  <c r="S272" i="3"/>
  <c r="O272" i="3"/>
  <c r="W272" i="3"/>
  <c r="Q272" i="3"/>
  <c r="AC272" i="3"/>
  <c r="AA272" i="3"/>
  <c r="U59" i="3"/>
  <c r="O59" i="3"/>
  <c r="AA59" i="3"/>
  <c r="W59" i="3"/>
  <c r="Q59" i="3"/>
  <c r="AC59" i="3"/>
  <c r="S59" i="3"/>
  <c r="Y59" i="3"/>
  <c r="W68" i="3"/>
  <c r="AA68" i="3"/>
  <c r="S68" i="3"/>
  <c r="Q68" i="3"/>
  <c r="O68" i="3"/>
  <c r="U68" i="3"/>
  <c r="AC68" i="3"/>
  <c r="Y68" i="3"/>
  <c r="Y73" i="3"/>
  <c r="W73" i="3"/>
  <c r="Q73" i="3"/>
  <c r="AC73" i="3"/>
  <c r="S73" i="3"/>
  <c r="AA73" i="3"/>
  <c r="O73" i="3"/>
  <c r="U73" i="3"/>
  <c r="Q78" i="3"/>
  <c r="W78" i="3"/>
  <c r="O78" i="3"/>
  <c r="Y78" i="3"/>
  <c r="S78" i="3"/>
  <c r="AA78" i="3"/>
  <c r="U78" i="3"/>
  <c r="AC78" i="3"/>
  <c r="AA83" i="3"/>
  <c r="U83" i="3"/>
  <c r="Q83" i="3"/>
  <c r="O83" i="3"/>
  <c r="Y83" i="3"/>
  <c r="AC83" i="3"/>
  <c r="S83" i="3"/>
  <c r="W83" i="3"/>
  <c r="W88" i="3"/>
  <c r="AA88" i="3"/>
  <c r="Q88" i="3"/>
  <c r="S88" i="3"/>
  <c r="AC88" i="3"/>
  <c r="U88" i="3"/>
  <c r="Y88" i="3"/>
  <c r="O88" i="3"/>
  <c r="AC110" i="3"/>
  <c r="S110" i="3"/>
  <c r="Q110" i="3"/>
  <c r="U110" i="3"/>
  <c r="O110" i="3"/>
  <c r="AA110" i="3"/>
  <c r="Y110" i="3"/>
  <c r="W110" i="3"/>
  <c r="Q138" i="3"/>
  <c r="AA138" i="3"/>
  <c r="U138" i="3"/>
  <c r="W138" i="3"/>
  <c r="O138" i="3"/>
  <c r="S138" i="3"/>
  <c r="AC138" i="3"/>
  <c r="Y138" i="3"/>
  <c r="Q158" i="3"/>
  <c r="S158" i="3"/>
  <c r="AC158" i="3"/>
  <c r="AA158" i="3"/>
  <c r="W158" i="3"/>
  <c r="Y158" i="3"/>
  <c r="O158" i="3"/>
  <c r="U158" i="3"/>
  <c r="W198" i="3"/>
  <c r="Q198" i="3"/>
  <c r="S198" i="3"/>
  <c r="Y198" i="3"/>
  <c r="AC198" i="3"/>
  <c r="AA198" i="3"/>
  <c r="U198" i="3"/>
  <c r="O198" i="3"/>
  <c r="S290" i="3"/>
  <c r="W290" i="3"/>
  <c r="AA290" i="3"/>
  <c r="U290" i="3"/>
  <c r="Y290" i="3"/>
  <c r="O290" i="3"/>
  <c r="AC290" i="3"/>
  <c r="Q290" i="3"/>
  <c r="W28" i="3"/>
  <c r="AA28" i="3"/>
  <c r="Q28" i="3"/>
  <c r="O28" i="3"/>
  <c r="AC28" i="3"/>
  <c r="U28" i="3"/>
  <c r="Y28" i="3"/>
  <c r="S28" i="3"/>
  <c r="Y117" i="3"/>
  <c r="Q117" i="3"/>
  <c r="U117" i="3"/>
  <c r="O117" i="3"/>
  <c r="W117" i="3"/>
  <c r="AC117" i="3"/>
  <c r="AA117" i="3"/>
  <c r="S117" i="3"/>
  <c r="AA127" i="3"/>
  <c r="W127" i="3"/>
  <c r="Y127" i="3"/>
  <c r="O127" i="3"/>
  <c r="U127" i="3"/>
  <c r="AC127" i="3"/>
  <c r="Q127" i="3"/>
  <c r="S127" i="3"/>
  <c r="W147" i="3"/>
  <c r="S147" i="3"/>
  <c r="Y147" i="3"/>
  <c r="AC147" i="3"/>
  <c r="O147" i="3"/>
  <c r="AA147" i="3"/>
  <c r="Q147" i="3"/>
  <c r="U147" i="3"/>
  <c r="AC227" i="3"/>
  <c r="Q227" i="3"/>
  <c r="W227" i="3"/>
  <c r="Y227" i="3"/>
  <c r="U227" i="3"/>
  <c r="O227" i="3"/>
  <c r="S227" i="3"/>
  <c r="AA227" i="3"/>
  <c r="U247" i="3"/>
  <c r="S247" i="3"/>
  <c r="Y247" i="3"/>
  <c r="AC247" i="3"/>
  <c r="Q247" i="3"/>
  <c r="AA247" i="3"/>
  <c r="O247" i="3"/>
  <c r="W247" i="3"/>
  <c r="AC270" i="3"/>
  <c r="U270" i="3"/>
  <c r="W270" i="3"/>
  <c r="S270" i="3"/>
  <c r="AA270" i="3"/>
  <c r="Q270" i="3"/>
  <c r="Y270" i="3"/>
  <c r="O270" i="3"/>
  <c r="S46" i="3"/>
  <c r="AA46" i="3"/>
  <c r="Q46" i="3"/>
  <c r="AC46" i="3"/>
  <c r="Y46" i="3"/>
  <c r="W46" i="3"/>
  <c r="U46" i="3"/>
  <c r="O46" i="3"/>
  <c r="Y66" i="3"/>
  <c r="U66" i="3"/>
  <c r="AC66" i="3"/>
  <c r="Q66" i="3"/>
  <c r="O66" i="3"/>
  <c r="W66" i="3"/>
  <c r="AA66" i="3"/>
  <c r="S66" i="3"/>
  <c r="S111" i="3"/>
  <c r="AC111" i="3"/>
  <c r="U111" i="3"/>
  <c r="O111" i="3"/>
  <c r="Q111" i="3"/>
  <c r="Y111" i="3"/>
  <c r="W111" i="3"/>
  <c r="AA111" i="3"/>
  <c r="Y145" i="3"/>
  <c r="S145" i="3"/>
  <c r="Q145" i="3"/>
  <c r="AC145" i="3"/>
  <c r="AA145" i="3"/>
  <c r="O145" i="3"/>
  <c r="U145" i="3"/>
  <c r="W145" i="3"/>
  <c r="U165" i="3"/>
  <c r="W165" i="3"/>
  <c r="O165" i="3"/>
  <c r="AC165" i="3"/>
  <c r="AA165" i="3"/>
  <c r="Y165" i="3"/>
  <c r="Q165" i="3"/>
  <c r="S165" i="3"/>
  <c r="Y185" i="3"/>
  <c r="AA185" i="3"/>
  <c r="S185" i="3"/>
  <c r="AC185" i="3"/>
  <c r="W185" i="3"/>
  <c r="Q185" i="3"/>
  <c r="U185" i="3"/>
  <c r="O185" i="3"/>
  <c r="AC205" i="3"/>
  <c r="S205" i="3"/>
  <c r="W205" i="3"/>
  <c r="O205" i="3"/>
  <c r="U205" i="3"/>
  <c r="AA205" i="3"/>
  <c r="Y205" i="3"/>
  <c r="Q205" i="3"/>
  <c r="AC225" i="3"/>
  <c r="S225" i="3"/>
  <c r="Y225" i="3"/>
  <c r="U225" i="3"/>
  <c r="W225" i="3"/>
  <c r="Q225" i="3"/>
  <c r="O225" i="3"/>
  <c r="AA225" i="3"/>
  <c r="AA245" i="3"/>
  <c r="O245" i="3"/>
  <c r="Q245" i="3"/>
  <c r="U245" i="3"/>
  <c r="AC245" i="3"/>
  <c r="Y245" i="3"/>
  <c r="S245" i="3"/>
  <c r="W245" i="3"/>
  <c r="W265" i="3"/>
  <c r="U265" i="3"/>
  <c r="AA265" i="3"/>
  <c r="Q265" i="3"/>
  <c r="O265" i="3"/>
  <c r="AC265" i="3"/>
  <c r="S265" i="3"/>
  <c r="Y265" i="3"/>
  <c r="W288" i="3"/>
  <c r="AA288" i="3"/>
  <c r="S288" i="3"/>
  <c r="O288" i="3"/>
  <c r="Y288" i="3"/>
  <c r="U288" i="3"/>
  <c r="AC288" i="3"/>
  <c r="Q288" i="3"/>
  <c r="AP291" i="3"/>
  <c r="AP289" i="3"/>
  <c r="AP280" i="3"/>
  <c r="AP284" i="3"/>
  <c r="AP126" i="3"/>
  <c r="AP142" i="3"/>
  <c r="AP162" i="3"/>
  <c r="AP174" i="3"/>
  <c r="AP178" i="3"/>
  <c r="AP182" i="3"/>
  <c r="AP186" i="3"/>
  <c r="AP190" i="3"/>
  <c r="AP202" i="3"/>
  <c r="AP210" i="3"/>
  <c r="AP218" i="3"/>
  <c r="AP226" i="3"/>
  <c r="AP250" i="3"/>
  <c r="AP254" i="3"/>
  <c r="AP271" i="3"/>
  <c r="AP275" i="3"/>
  <c r="AP279" i="3"/>
  <c r="AP283" i="3"/>
  <c r="AP287" i="3"/>
  <c r="AP290" i="3"/>
  <c r="AP225" i="3"/>
  <c r="AP261" i="3"/>
  <c r="AP265" i="3"/>
  <c r="AP270" i="3"/>
  <c r="AP257" i="3"/>
  <c r="AP278" i="3"/>
  <c r="AP177" i="3"/>
  <c r="AP181" i="3"/>
  <c r="AP193" i="3"/>
  <c r="AP197" i="3"/>
  <c r="AP141" i="3"/>
  <c r="AP169" i="3"/>
  <c r="AP189" i="3"/>
  <c r="AP201" i="3"/>
  <c r="AP205" i="3"/>
  <c r="AP161" i="3"/>
  <c r="AP173" i="3"/>
  <c r="AP185" i="3"/>
  <c r="AP100" i="3"/>
  <c r="AP110" i="3"/>
  <c r="AQ202" i="3"/>
  <c r="AQ285" i="3"/>
  <c r="AP140" i="3"/>
  <c r="AP143" i="3"/>
  <c r="AP281" i="3"/>
  <c r="AP251" i="3"/>
  <c r="AP285" i="3"/>
  <c r="AP144" i="3"/>
  <c r="AP148" i="3"/>
  <c r="AP168" i="3"/>
  <c r="AP167" i="3"/>
  <c r="AP175" i="3"/>
  <c r="AP191" i="3"/>
  <c r="AP207" i="3"/>
  <c r="AP219" i="3"/>
  <c r="AP227" i="3"/>
  <c r="AP231" i="3"/>
  <c r="AP235" i="3"/>
  <c r="AP243" i="3"/>
  <c r="AP247" i="3"/>
  <c r="AP151" i="3"/>
  <c r="AP187" i="3"/>
  <c r="AP203" i="3"/>
  <c r="AP211" i="3"/>
  <c r="AP215" i="3"/>
  <c r="AP223" i="3"/>
  <c r="AP239" i="3"/>
  <c r="AP255" i="3"/>
  <c r="AP259" i="3"/>
  <c r="AP263" i="3"/>
  <c r="AP267" i="3"/>
  <c r="AP272" i="3"/>
  <c r="AP128" i="3"/>
  <c r="AP154" i="3"/>
  <c r="AP67" i="3"/>
  <c r="AQ126" i="3"/>
  <c r="AP153" i="3"/>
  <c r="AP157" i="3"/>
  <c r="AP163" i="3"/>
  <c r="AP164" i="3"/>
  <c r="AP188" i="3"/>
  <c r="AP24" i="3"/>
  <c r="AP138" i="3"/>
  <c r="AQ72" i="3"/>
  <c r="AP73" i="3"/>
  <c r="AQ73" i="3"/>
  <c r="AP94" i="3"/>
  <c r="AP131" i="3"/>
  <c r="AP150" i="3"/>
  <c r="AP149" i="3"/>
  <c r="AP166" i="3"/>
  <c r="AP180" i="3"/>
  <c r="AP248" i="3"/>
  <c r="AP252" i="3"/>
  <c r="AP273" i="3"/>
  <c r="AQ271" i="3"/>
  <c r="AP156" i="3"/>
  <c r="AP192" i="3"/>
  <c r="AQ188" i="3"/>
  <c r="AQ190" i="3"/>
  <c r="AP104" i="3"/>
  <c r="AQ287" i="3"/>
  <c r="AQ136" i="3"/>
  <c r="AP196" i="3"/>
  <c r="AP256" i="3"/>
  <c r="AP260" i="3"/>
  <c r="AP264" i="3"/>
  <c r="AP268" i="3"/>
  <c r="AP277" i="3"/>
  <c r="AP282" i="3"/>
  <c r="AP286" i="3"/>
  <c r="AP179" i="3"/>
  <c r="AP79" i="3"/>
  <c r="AQ87" i="3"/>
  <c r="AQ97" i="3"/>
  <c r="AQ151" i="3"/>
  <c r="AP43" i="3"/>
  <c r="AP134" i="3"/>
  <c r="AP147" i="3"/>
  <c r="AP160" i="3"/>
  <c r="AP171" i="3"/>
  <c r="AP200" i="3"/>
  <c r="AP209" i="3"/>
  <c r="AP217" i="3"/>
  <c r="AP221" i="3"/>
  <c r="AP249" i="3"/>
  <c r="AP258" i="3"/>
  <c r="AP274" i="3"/>
  <c r="AP276" i="3"/>
  <c r="AP66" i="3"/>
  <c r="AP85" i="3"/>
  <c r="AQ101" i="3"/>
  <c r="AP158" i="3"/>
  <c r="AP199" i="3"/>
  <c r="AP208" i="3"/>
  <c r="AP232" i="3"/>
  <c r="AU261" i="3"/>
  <c r="AQ282" i="3"/>
  <c r="AP195" i="3"/>
  <c r="AP229" i="3"/>
  <c r="AP237" i="3"/>
  <c r="AP245" i="3"/>
  <c r="AP253" i="3"/>
  <c r="AP262" i="3"/>
  <c r="AQ20" i="3"/>
  <c r="AP133" i="3"/>
  <c r="AP170" i="3"/>
  <c r="AP183" i="3"/>
  <c r="AP194" i="3"/>
  <c r="AP198" i="3"/>
  <c r="AP220" i="3"/>
  <c r="AP228" i="3"/>
  <c r="AP236" i="3"/>
  <c r="AP240" i="3"/>
  <c r="AP244" i="3"/>
  <c r="AQ32" i="3"/>
  <c r="AQ36" i="3"/>
  <c r="AQ44" i="3"/>
  <c r="AP74" i="3"/>
  <c r="AP78" i="3"/>
  <c r="AP114" i="3"/>
  <c r="AP116" i="3"/>
  <c r="AQ164" i="3"/>
  <c r="AQ172" i="3"/>
  <c r="AQ279" i="3"/>
  <c r="AQ280" i="3"/>
  <c r="AP18" i="3"/>
  <c r="AP146" i="3"/>
  <c r="AP155" i="3"/>
  <c r="AP184" i="3"/>
  <c r="AP213" i="3"/>
  <c r="AP233" i="3"/>
  <c r="AP241" i="3"/>
  <c r="AP266" i="3"/>
  <c r="AP145" i="3"/>
  <c r="AP159" i="3"/>
  <c r="AQ182" i="3"/>
  <c r="AP204" i="3"/>
  <c r="AP212" i="3"/>
  <c r="AP216" i="3"/>
  <c r="AP224" i="3"/>
  <c r="AP16" i="3"/>
  <c r="AP20" i="3"/>
  <c r="AQ28" i="3"/>
  <c r="AQ40" i="3"/>
  <c r="AQ48" i="3"/>
  <c r="AP75" i="3"/>
  <c r="AP82" i="3"/>
  <c r="AP86" i="3"/>
  <c r="AP88" i="3"/>
  <c r="AP92" i="3"/>
  <c r="AP105" i="3"/>
  <c r="AP107" i="3"/>
  <c r="AP108" i="3"/>
  <c r="AP109" i="3"/>
  <c r="AP129" i="3"/>
  <c r="AQ135" i="3"/>
  <c r="AQ168" i="3"/>
  <c r="AQ211" i="3"/>
  <c r="AQ215" i="3"/>
  <c r="AQ219" i="3"/>
  <c r="AQ223" i="3"/>
  <c r="AQ227" i="3"/>
  <c r="AQ231" i="3"/>
  <c r="AQ246" i="3"/>
  <c r="AQ250" i="3"/>
  <c r="AQ288" i="3"/>
  <c r="AP53" i="3"/>
  <c r="AP65" i="3"/>
  <c r="AP137" i="3"/>
  <c r="AP165" i="3"/>
  <c r="AP172" i="3"/>
  <c r="AP206" i="3"/>
  <c r="AP222" i="3"/>
  <c r="AP230" i="3"/>
  <c r="AP234" i="3"/>
  <c r="AP238" i="3"/>
  <c r="AP246" i="3"/>
  <c r="AQ18" i="3"/>
  <c r="AQ19" i="3"/>
  <c r="AQ31" i="3"/>
  <c r="AQ35" i="3"/>
  <c r="AQ39" i="3"/>
  <c r="AQ43" i="3"/>
  <c r="AQ47" i="3"/>
  <c r="AP70" i="3"/>
  <c r="AP72" i="3"/>
  <c r="AQ82" i="3"/>
  <c r="AP84" i="3"/>
  <c r="AQ84" i="3"/>
  <c r="AP89" i="3"/>
  <c r="AP91" i="3"/>
  <c r="AQ91" i="3"/>
  <c r="AP93" i="3"/>
  <c r="AQ94" i="3"/>
  <c r="AP96" i="3"/>
  <c r="AP122" i="3"/>
  <c r="AQ134" i="3"/>
  <c r="AQ142" i="3"/>
  <c r="AQ154" i="3"/>
  <c r="AQ170" i="3"/>
  <c r="AQ196" i="3"/>
  <c r="AQ197" i="3"/>
  <c r="AQ289" i="3"/>
  <c r="AQ16" i="3"/>
  <c r="AQ17" i="3"/>
  <c r="AQ22" i="3"/>
  <c r="AQ30" i="3"/>
  <c r="AQ34" i="3"/>
  <c r="AQ38" i="3"/>
  <c r="AQ42" i="3"/>
  <c r="AQ46" i="3"/>
  <c r="AP69" i="3"/>
  <c r="AQ69" i="3"/>
  <c r="AQ70" i="3"/>
  <c r="AP81" i="3"/>
  <c r="AQ100" i="3"/>
  <c r="AP101" i="3"/>
  <c r="AP106" i="3"/>
  <c r="AP123" i="3"/>
  <c r="AQ124" i="3"/>
  <c r="AP124" i="3"/>
  <c r="AP127" i="3"/>
  <c r="AQ143" i="3"/>
  <c r="AQ146" i="3"/>
  <c r="AQ155" i="3"/>
  <c r="AQ156" i="3"/>
  <c r="AQ158" i="3"/>
  <c r="AQ162" i="3"/>
  <c r="AQ174" i="3"/>
  <c r="AP176" i="3"/>
  <c r="AQ178" i="3"/>
  <c r="AQ193" i="3"/>
  <c r="AQ272" i="3"/>
  <c r="AP135" i="3"/>
  <c r="AQ138" i="3"/>
  <c r="AP139" i="3"/>
  <c r="AP152" i="3"/>
  <c r="AP214" i="3"/>
  <c r="AP242" i="3"/>
  <c r="AQ23" i="3"/>
  <c r="AQ25" i="3"/>
  <c r="AQ33" i="3"/>
  <c r="AQ37" i="3"/>
  <c r="AQ45" i="3"/>
  <c r="AQ68" i="3"/>
  <c r="AQ76" i="3"/>
  <c r="AQ80" i="3"/>
  <c r="AQ99" i="3"/>
  <c r="AQ107" i="3"/>
  <c r="AP112" i="3"/>
  <c r="AP113" i="3"/>
  <c r="AP136" i="3"/>
  <c r="AQ148" i="3"/>
  <c r="AQ180" i="3"/>
  <c r="AQ186" i="3"/>
  <c r="AQ192" i="3"/>
  <c r="AQ207" i="3"/>
  <c r="AQ235" i="3"/>
  <c r="AQ239" i="3"/>
  <c r="AQ243" i="3"/>
  <c r="AQ247" i="3"/>
  <c r="AQ251" i="3"/>
  <c r="AQ274" i="3"/>
  <c r="AQ277" i="3"/>
  <c r="AP288" i="3"/>
  <c r="AQ198" i="3"/>
  <c r="AQ200" i="3"/>
  <c r="AQ201" i="3"/>
  <c r="AQ205" i="3"/>
  <c r="AQ206" i="3"/>
  <c r="AQ209" i="3"/>
  <c r="AQ210" i="3"/>
  <c r="AQ213" i="3"/>
  <c r="AQ214" i="3"/>
  <c r="AQ217" i="3"/>
  <c r="AQ218" i="3"/>
  <c r="AQ221" i="3"/>
  <c r="AQ222" i="3"/>
  <c r="AQ225" i="3"/>
  <c r="AQ226" i="3"/>
  <c r="AQ229" i="3"/>
  <c r="AQ230" i="3"/>
  <c r="AQ233" i="3"/>
  <c r="AQ237" i="3"/>
  <c r="AQ238" i="3"/>
  <c r="AQ241" i="3"/>
  <c r="AQ242" i="3"/>
  <c r="AQ245" i="3"/>
  <c r="AQ249" i="3"/>
  <c r="AQ270" i="3"/>
  <c r="AQ273" i="3"/>
  <c r="AQ275" i="3"/>
  <c r="AQ278" i="3"/>
  <c r="AQ281" i="3"/>
  <c r="AQ286" i="3"/>
  <c r="AQ290" i="3"/>
  <c r="AQ113" i="3"/>
  <c r="AP115" i="3"/>
  <c r="AP117" i="3"/>
  <c r="AP118" i="3"/>
  <c r="AP119" i="3"/>
  <c r="AP120" i="3"/>
  <c r="AP121" i="3"/>
  <c r="AP130" i="3"/>
  <c r="AP132" i="3"/>
  <c r="AQ139" i="3"/>
  <c r="AQ147" i="3"/>
  <c r="AQ152" i="3"/>
  <c r="AQ160" i="3"/>
  <c r="AQ166" i="3"/>
  <c r="AQ184" i="3"/>
  <c r="AQ204" i="3"/>
  <c r="AQ208" i="3"/>
  <c r="AQ212" i="3"/>
  <c r="AQ216" i="3"/>
  <c r="AQ220" i="3"/>
  <c r="AQ224" i="3"/>
  <c r="AQ228" i="3"/>
  <c r="AQ232" i="3"/>
  <c r="AQ236" i="3"/>
  <c r="AQ240" i="3"/>
  <c r="AQ244" i="3"/>
  <c r="AQ248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76" i="3"/>
  <c r="AQ284" i="3"/>
  <c r="AQ140" i="3"/>
  <c r="AQ131" i="3"/>
  <c r="AQ21" i="3"/>
  <c r="AQ176" i="3"/>
  <c r="AQ144" i="3"/>
  <c r="AQ132" i="3"/>
  <c r="AQ123" i="3"/>
  <c r="AQ41" i="3"/>
  <c r="AQ29" i="3"/>
  <c r="AQ27" i="3"/>
  <c r="AQ26" i="3"/>
  <c r="AP111" i="3"/>
  <c r="AQ106" i="3"/>
  <c r="AP99" i="3"/>
  <c r="AP98" i="3"/>
  <c r="AQ98" i="3"/>
  <c r="AP95" i="3"/>
  <c r="AP90" i="3"/>
  <c r="AQ86" i="3"/>
  <c r="AP77" i="3"/>
  <c r="AP76" i="3"/>
  <c r="AU142" i="3"/>
  <c r="AU273" i="3"/>
  <c r="AU272" i="3" s="1"/>
  <c r="AU149" i="3"/>
  <c r="AU15" i="3"/>
  <c r="AU34" i="3"/>
  <c r="AU192" i="3"/>
  <c r="AU191" i="3" s="1"/>
  <c r="AU281" i="3"/>
  <c r="AU280" i="3" s="1"/>
  <c r="AU153" i="3"/>
  <c r="AU201" i="3"/>
  <c r="AU196" i="3" s="1"/>
  <c r="AU20" i="3"/>
  <c r="AU49" i="3"/>
  <c r="AU182" i="3"/>
  <c r="AU24" i="3"/>
  <c r="AU23" i="3" s="1"/>
  <c r="AU44" i="3"/>
  <c r="AP102" i="3"/>
  <c r="AP71" i="3"/>
  <c r="AP83" i="3"/>
  <c r="AP19" i="3"/>
  <c r="AQ173" i="3"/>
  <c r="M292" i="3"/>
  <c r="AO15" i="3"/>
  <c r="AK292" i="3"/>
  <c r="AP26" i="3"/>
  <c r="AP28" i="3"/>
  <c r="AP30" i="3"/>
  <c r="AP32" i="3"/>
  <c r="AP34" i="3"/>
  <c r="AP36" i="3"/>
  <c r="AP38" i="3"/>
  <c r="AP40" i="3"/>
  <c r="AP42" i="3"/>
  <c r="AP45" i="3"/>
  <c r="AP47" i="3"/>
  <c r="AP49" i="3"/>
  <c r="AP51" i="3"/>
  <c r="AP54" i="3"/>
  <c r="AP56" i="3"/>
  <c r="AP57" i="3"/>
  <c r="AP59" i="3"/>
  <c r="AP61" i="3"/>
  <c r="AP63" i="3"/>
  <c r="AP68" i="3"/>
  <c r="AQ89" i="3"/>
  <c r="AQ116" i="3"/>
  <c r="AQ125" i="3"/>
  <c r="AQ127" i="3"/>
  <c r="AQ161" i="3"/>
  <c r="AP17" i="3"/>
  <c r="AP21" i="3"/>
  <c r="AP22" i="3"/>
  <c r="AP23" i="3"/>
  <c r="AQ133" i="3"/>
  <c r="AQ165" i="3"/>
  <c r="AP25" i="3"/>
  <c r="AP27" i="3"/>
  <c r="AP29" i="3"/>
  <c r="AP31" i="3"/>
  <c r="AP33" i="3"/>
  <c r="AP35" i="3"/>
  <c r="AP37" i="3"/>
  <c r="AP39" i="3"/>
  <c r="AP41" i="3"/>
  <c r="AP44" i="3"/>
  <c r="AP46" i="3"/>
  <c r="AP48" i="3"/>
  <c r="AP50" i="3"/>
  <c r="AP52" i="3"/>
  <c r="AP55" i="3"/>
  <c r="AP58" i="3"/>
  <c r="AP60" i="3"/>
  <c r="AP62" i="3"/>
  <c r="AP64" i="3"/>
  <c r="AE292" i="3"/>
  <c r="AM292" i="3"/>
  <c r="AQ78" i="3"/>
  <c r="AP80" i="3"/>
  <c r="AQ81" i="3"/>
  <c r="AQ92" i="3"/>
  <c r="AU186" i="3"/>
  <c r="AQ194" i="3"/>
  <c r="AU67" i="3"/>
  <c r="AQ74" i="3"/>
  <c r="AQ77" i="3"/>
  <c r="AQ137" i="3"/>
  <c r="AQ141" i="3"/>
  <c r="AQ177" i="3"/>
  <c r="AQ185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71" i="3"/>
  <c r="AQ75" i="3"/>
  <c r="AQ79" i="3"/>
  <c r="AQ83" i="3"/>
  <c r="AP87" i="3"/>
  <c r="AQ88" i="3"/>
  <c r="AQ95" i="3"/>
  <c r="AP97" i="3"/>
  <c r="AQ102" i="3"/>
  <c r="AQ105" i="3"/>
  <c r="AQ109" i="3"/>
  <c r="AQ121" i="3"/>
  <c r="AP125" i="3"/>
  <c r="AQ128" i="3"/>
  <c r="AQ149" i="3"/>
  <c r="AQ157" i="3"/>
  <c r="AU156" i="3"/>
  <c r="AQ169" i="3"/>
  <c r="AQ203" i="3"/>
  <c r="AG292" i="3"/>
  <c r="K292" i="3"/>
  <c r="AS292" i="3" s="1"/>
  <c r="AI292" i="3"/>
  <c r="AQ85" i="3"/>
  <c r="AQ90" i="3"/>
  <c r="AQ93" i="3"/>
  <c r="AQ96" i="3"/>
  <c r="AQ103" i="3"/>
  <c r="AQ117" i="3"/>
  <c r="AU119" i="3"/>
  <c r="AQ145" i="3"/>
  <c r="AU166" i="3"/>
  <c r="AQ181" i="3"/>
  <c r="AQ189" i="3"/>
  <c r="AU207" i="3"/>
  <c r="AQ112" i="3"/>
  <c r="AQ118" i="3"/>
  <c r="AQ129" i="3"/>
  <c r="AQ159" i="3"/>
  <c r="AQ163" i="3"/>
  <c r="AQ167" i="3"/>
  <c r="AQ171" i="3"/>
  <c r="AQ175" i="3"/>
  <c r="AQ179" i="3"/>
  <c r="AQ183" i="3"/>
  <c r="AQ187" i="3"/>
  <c r="AQ191" i="3"/>
  <c r="AQ108" i="3"/>
  <c r="AQ114" i="3"/>
  <c r="AQ115" i="3"/>
  <c r="AQ119" i="3"/>
  <c r="AQ120" i="3"/>
  <c r="AQ130" i="3"/>
  <c r="AQ150" i="3"/>
  <c r="AQ195" i="3"/>
  <c r="AQ234" i="3"/>
  <c r="AP103" i="3"/>
  <c r="AQ104" i="3"/>
  <c r="AQ110" i="3"/>
  <c r="AQ111" i="3"/>
  <c r="AQ122" i="3"/>
  <c r="AQ199" i="3"/>
  <c r="Q292" i="3" l="1"/>
  <c r="AC292" i="3"/>
  <c r="U292" i="3"/>
  <c r="O292" i="3"/>
  <c r="Y292" i="3"/>
  <c r="AA292" i="3"/>
  <c r="W292" i="3"/>
  <c r="S292" i="3"/>
  <c r="AQ291" i="3"/>
  <c r="AQ153" i="3"/>
  <c r="AQ283" i="3"/>
  <c r="AU14" i="3"/>
  <c r="AU33" i="3"/>
  <c r="AU148" i="3"/>
  <c r="AO292" i="3"/>
  <c r="AQ15" i="3"/>
  <c r="AQ24" i="3"/>
  <c r="AQ292" i="3" l="1"/>
</calcChain>
</file>

<file path=xl/sharedStrings.xml><?xml version="1.0" encoding="utf-8"?>
<sst xmlns="http://schemas.openxmlformats.org/spreadsheetml/2006/main" count="1179" uniqueCount="596">
  <si>
    <t>PLANILHA DE MEDIÇÃO DOS SERVIÇOS EXECUTADOS</t>
  </si>
  <si>
    <t xml:space="preserve">OBRA:   </t>
  </si>
  <si>
    <t xml:space="preserve">FISCAL SUBSTITUTO:            </t>
  </si>
  <si>
    <t>ASSISTENTE(S) DO FISCAL:</t>
  </si>
  <si>
    <t>CÓDIGO DO SERVIÇO</t>
  </si>
  <si>
    <t>DESCRIÇÃO DO SERVIÇO</t>
  </si>
  <si>
    <t>UNID.</t>
  </si>
  <si>
    <t>QUANTIDADE</t>
  </si>
  <si>
    <t>QUANTIDADE FINAL</t>
  </si>
  <si>
    <t>PROPOSTA VENCEDORA DO CERTAME</t>
  </si>
  <si>
    <t xml:space="preserve">PERÍODO: 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</si>
  <si>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</si>
  <si>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</si>
  <si>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</si>
  <si>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</si>
  <si>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</si>
  <si>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</si>
  <si>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</si>
  <si>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</si>
  <si>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</si>
  <si>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</si>
  <si>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</si>
  <si>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</si>
  <si>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</si>
  <si>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</si>
  <si>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</si>
  <si>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</si>
  <si>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</si>
  <si>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</si>
  <si>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</si>
  <si>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FILTRO</t>
  </si>
  <si>
    <t>PREÇO UNITÁRIO</t>
  </si>
  <si>
    <t>TOTAL (R$)</t>
  </si>
  <si>
    <t>Família</t>
  </si>
  <si>
    <t>0</t>
  </si>
  <si>
    <t>ADMINISTRAÇÃO</t>
  </si>
  <si>
    <t>ADMINISTRAÇÃO LOCAL DA OBRA</t>
  </si>
  <si>
    <t>Planilhado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</si>
  <si>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</si>
  <si>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</si>
  <si>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</si>
  <si>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</si>
  <si>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</si>
  <si>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</si>
  <si>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</si>
  <si>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</si>
  <si>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</si>
  <si>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</si>
  <si>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</si>
  <si>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</si>
  <si>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M3</t>
  </si>
  <si>
    <t>14515.8.10.900U</t>
  </si>
  <si>
    <t>Carga, descarga, remoção e transporte manual de material, c/mais de 1 servente</t>
  </si>
  <si>
    <t>MES</t>
  </si>
  <si>
    <t>SERVIÇOS INICIAIS</t>
  </si>
  <si>
    <t>SERVIÇOS TÉCNICOS</t>
  </si>
  <si>
    <t>02.107.00002.SER-U</t>
  </si>
  <si>
    <t>Projeto de "as built"</t>
  </si>
  <si>
    <t>M2</t>
  </si>
  <si>
    <t>02.107.00070.SER-U</t>
  </si>
  <si>
    <t>Impressão de projetos tamanho A0</t>
  </si>
  <si>
    <t>UN</t>
  </si>
  <si>
    <t>02.107.00071.SER-U</t>
  </si>
  <si>
    <t>Impressão de projetos tamanho A1</t>
  </si>
  <si>
    <t>02.107.00072.SER-U</t>
  </si>
  <si>
    <t>Impressão de projetos tamanho A2</t>
  </si>
  <si>
    <t>02.107.00073.SER-U</t>
  </si>
  <si>
    <t>Impressão de projetos tamanho A3</t>
  </si>
  <si>
    <t>02.107.00074.SER-U</t>
  </si>
  <si>
    <t>Impressão de projetos tamanho A4</t>
  </si>
  <si>
    <t>DESPESAS DIVERSAS</t>
  </si>
  <si>
    <t>02.107.00010.SER-U</t>
  </si>
  <si>
    <t>Despesa c/ serviços de legalizações e aprovações junto aos órgãos públicos e concessionárias.</t>
  </si>
  <si>
    <t>INSTALAÇÃO DO CANTEIRO DE OBRA</t>
  </si>
  <si>
    <t>DEMOLIÇÕES E RETIRADAS - CIVIL</t>
  </si>
  <si>
    <t>02.102.000037.SER</t>
  </si>
  <si>
    <t>M</t>
  </si>
  <si>
    <t>02.102.10003.SER-U</t>
  </si>
  <si>
    <t>Desmontagem de escada, plataforma, passadiço, proteção e guarda-corpo de madeira para acessar os abrigos provisórios e outros</t>
  </si>
  <si>
    <t>DEMOLIÇÕES E RETIRADAS - INSTALAÇÕES</t>
  </si>
  <si>
    <t>Remoção de tubulação de ferro fundido com Ø 50 a 300mm, exclusive escavação e reaterro. Observação: 3% desgaste de ferramentas e EPI (EMOP)</t>
  </si>
  <si>
    <t>Retirada de fio de sonorização/alarme/CFTV/CATV/áudio e vídeo/rede lógica de qualquer tipo (Paralelo, PP, RG, RGC, RGB, UTP)</t>
  </si>
  <si>
    <t>INSTALAÇÃO PROVISÓRIA - HIDROSSANITÁRIA E INCÊNDIO</t>
  </si>
  <si>
    <t>13.102.000011.SER</t>
  </si>
  <si>
    <t>Tubo PVC soldável inclusive conexões Ø 25 mm</t>
  </si>
  <si>
    <t>13.102.000012.SER</t>
  </si>
  <si>
    <t>Tubo PVC soldável inclusive conexões Ø 32 mm</t>
  </si>
  <si>
    <t>Tubo PVC PB Ø 40 mm inclusive conexões.</t>
  </si>
  <si>
    <t>Tubo PVC PBV Ø 50 mm inclusive conexões.</t>
  </si>
  <si>
    <t>Tubo PVC PBV Ø 75 mm inclusive conexões.</t>
  </si>
  <si>
    <t>Tubo PVC PBV Ø 100 mm inclusive conexões.</t>
  </si>
  <si>
    <t>Terminal de ventilação, 50 mm, série normal, esgoto predial (104348 SINAPI)</t>
  </si>
  <si>
    <t>Registro de esfera em PVC soldável Ø 25 mm</t>
  </si>
  <si>
    <t>Registro de esfera em PVC soldável Ø 32 mm</t>
  </si>
  <si>
    <t>Filtro completo para purificação de água. Composto por filtro na cor branca e elemento filtrante (refil).</t>
  </si>
  <si>
    <t>Calço em madeira roliça para apoio de tubulações de esgoto</t>
  </si>
  <si>
    <t>INSTALAÇÃO PROVISÓRIA - QUADROS PARCIAIS E DISTRIBUIÇÃO</t>
  </si>
  <si>
    <t>13105.8.5.1333U</t>
  </si>
  <si>
    <t>Grampo duplo de aterramento em bronze (tipo abraçadeira) para fixação de cabo 35 mm² a haste de Ø 3/4"</t>
  </si>
  <si>
    <t>13105.8.5.1598U</t>
  </si>
  <si>
    <t>Plug 3P/N/T(5P)-32A, fabricado em material termoplástico, autoextinguível, c/grau de proteção IP67, prever montagem em cabo flexível, isolado PVC, 450/750V-70º, tipo PP, 5#10,0 mm²</t>
  </si>
  <si>
    <t>13105.8.8.055U</t>
  </si>
  <si>
    <t>Haste de aterramento copperweld com comprimento de 2,40m com bitola de 3/4"</t>
  </si>
  <si>
    <t>13105.8.9.021U</t>
  </si>
  <si>
    <t>Célula Fotoelétrica completa (c/ base e diafragma) - 1000W - 127/220V</t>
  </si>
  <si>
    <t>13106.8.1.066U</t>
  </si>
  <si>
    <t>Terminal de compressão fabricado em cobre e estanhado -16mm²</t>
  </si>
  <si>
    <t>13106.8.1.080U</t>
  </si>
  <si>
    <t>Terminal de compressão fabricado em cobre e estanhado - 35mm²</t>
  </si>
  <si>
    <t>16.111.000901.SER</t>
  </si>
  <si>
    <t>Eletroduto de aço carbono com costura galvanização a fogo inclusive conexões Ø 20 mm 3/4"</t>
  </si>
  <si>
    <t>16.111.000905.SER</t>
  </si>
  <si>
    <t>Eletroduto de aço carbono com costura galvanização a fogo inclusive conexões Ø 50 mm 2"</t>
  </si>
  <si>
    <t>Cabo flexível isolado PVC 450/750V-70° tipo PP 5# 10,0mm²</t>
  </si>
  <si>
    <t>16.120.100011.SER-U</t>
  </si>
  <si>
    <t>Isolamento de cabos c/fita isolante de borracha autofusão para cabos, emendas e terminais c/classe de tensão até 69kV temperatura de até 140ºC em emergência, recoberta com fita isolante para fios e cabos até 750V</t>
  </si>
  <si>
    <t>Tomada 2P+T - 20A - 250V incluindo condulete múltiplo em liga de aluminio tipo "X" Ø 3/4" IP 54, fornecido com 2 tampões de vedação roscados e tampa metálica de 1 seção</t>
  </si>
  <si>
    <t>16.123.0023U</t>
  </si>
  <si>
    <t>Refletores de LED 100W, super holofote 6500K, luz branco frio, uso externo a prova d'água, bilvolt 100-240V.</t>
  </si>
  <si>
    <t>Abraçadeira tipo D de 2" em aço galvanizado, com parafuso de fixação.</t>
  </si>
  <si>
    <t>16110.8.1.1001U</t>
  </si>
  <si>
    <t>Terminais pré-isolados tipo pino e emendas pré-isoladas - 2,5mm²</t>
  </si>
  <si>
    <t>16110.8.1.1221U</t>
  </si>
  <si>
    <t>Terminais pré-isolados tipo pino e emendas pré-isoladas - 6mm²</t>
  </si>
  <si>
    <t>16135.8.4.066U</t>
  </si>
  <si>
    <t>Box reto em alumínio fundido 2"</t>
  </si>
  <si>
    <t>16300.8.1.1022U</t>
  </si>
  <si>
    <t>Caixa de inspeção, com tampa, para aterramento com diâmetro = 300mm e profundidade mínima = 300mm em PVC ou Polipropileno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</si>
  <si>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</si>
  <si>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</si>
  <si>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</si>
  <si>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</si>
  <si>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19079994U</t>
  </si>
  <si>
    <t>19079998U</t>
  </si>
  <si>
    <t>Conector em alumínio p/ condulete múltiplo IP 54 de 2",c/ rosca BSP e parafuso-Forn. e Inst.</t>
  </si>
  <si>
    <t>TAPUMES E ALOJAMENTOS</t>
  </si>
  <si>
    <t>01520.8.1.56U</t>
  </si>
  <si>
    <t>Barracão p/ guarita, depósito e outros, incl.montagem e desmontagem</t>
  </si>
  <si>
    <t>UNXMES</t>
  </si>
  <si>
    <t>01520.8.2.900U</t>
  </si>
  <si>
    <t>Concreto simples, para confecção das bases da rampa, dos apoios dos containers provisóriose e da escada de acesso, conforme a alturas previstas</t>
  </si>
  <si>
    <t>02.101.00031.SER-U</t>
  </si>
  <si>
    <t>02.101.00970.SER-U</t>
  </si>
  <si>
    <t>02.101.00980.SER-U</t>
  </si>
  <si>
    <t>02.105.00150.SER-U</t>
  </si>
  <si>
    <t>Carga e descarga de container (04.013.0015-0 EMOP)</t>
  </si>
  <si>
    <t>05.060.8.1.290U</t>
  </si>
  <si>
    <t>Barreira de proteção, tipo concertina, com diâmetro de espiral 300mm, modelo simples, em aço galvanizado. Fornecimento e colocação.</t>
  </si>
  <si>
    <t>26.119.00710.SER-U</t>
  </si>
  <si>
    <t>Tanque de louça branca, com coluna e medidas aproximadas de 56x48cmn, inclusive metais e acessórios</t>
  </si>
  <si>
    <t>31.101.00040.SER-U</t>
  </si>
  <si>
    <t>Transporte de container (04.005.0300-0 EMOP)</t>
  </si>
  <si>
    <t>UNXKM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</si>
  <si>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</si>
  <si>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</si>
  <si>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</si>
  <si>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</si>
  <si>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36.090.00090.SER-U</t>
  </si>
  <si>
    <t>36.090.00091.SER-U</t>
  </si>
  <si>
    <t>Placa de sinalização em PVC 2mm, com impressão digital, com fundo amarelo, letras em preto, dimensão 35x25cm, conforme projeto - Fornecimento e colocação.</t>
  </si>
  <si>
    <t>SERVIÇOS GERAIS</t>
  </si>
  <si>
    <t>CARGA E TRANSPORTE MANUAL</t>
  </si>
  <si>
    <t>31.101.00304.SER-U</t>
  </si>
  <si>
    <t>31.101.00305.SER-U</t>
  </si>
  <si>
    <t>EQUIPAMENTOS DE OBRA</t>
  </si>
  <si>
    <t>33.134.000030.EQH</t>
  </si>
  <si>
    <t>Talha manual, cabo de aço, guincho para 3 t</t>
  </si>
  <si>
    <t>H PROD</t>
  </si>
  <si>
    <t>33.134.000030.EQI</t>
  </si>
  <si>
    <t>H IMP</t>
  </si>
  <si>
    <t>INSTALAÇÃO DE PROTEÇÕES</t>
  </si>
  <si>
    <t>01560.8.1.87U</t>
  </si>
  <si>
    <t>Proteção p/piso em carpete e=3mm - fornecimento e colocação</t>
  </si>
  <si>
    <t>ANDAIMES E OUTROS</t>
  </si>
  <si>
    <t>01544.8.5.12U</t>
  </si>
  <si>
    <t>Torre de andaime metálico tubular de encaixe s/ ou c/rodízio de borracha H=4,00m - locação</t>
  </si>
  <si>
    <t>01544.8.5.200U</t>
  </si>
  <si>
    <t>Locação de andaime metálico de encaixe, do tipo modular fachadeiro, inclusive sapatas, escadas, rodapé metálico, piso metálico, guarda corpo e fixações necessárias para a montagem do andaime, considerando-se a área da projeção vertical do andaime e pago pelo tempo necessário a sua utilização.</t>
  </si>
  <si>
    <t>M2XMES</t>
  </si>
  <si>
    <t>01544.8.6.1U</t>
  </si>
  <si>
    <t>01544.8.7.100U</t>
  </si>
  <si>
    <t>Montagem e desmontagem de andaime tubular tipo torre</t>
  </si>
  <si>
    <t>01544.8.7.130U</t>
  </si>
  <si>
    <t>Montagem e desmontagem de andaime modular fachadeiro, inclusive sapatas, escadas, rodapé metálico, piso metálico, guarda-corpo e fixações necessárias.</t>
  </si>
  <si>
    <t>01544.8.8.340U</t>
  </si>
  <si>
    <t>Transporte de andaime tubular, cons.área de proj.vert.do andaime, excl.carga, descarga e tempo de espera do caminhão (04.020.0122-0 EMOP)</t>
  </si>
  <si>
    <t>M2XKM</t>
  </si>
  <si>
    <t>01544.8.8.345U</t>
  </si>
  <si>
    <t>SEGREGAÇÃO DE RESÍDUOS DA CONSTRUÇÃO CIVIL</t>
  </si>
  <si>
    <t>02.101.00301.SER-U</t>
  </si>
  <si>
    <t>Retirada de resíduos da construção civil(Classe I/Classe D), em caçamba de aço(cap.5m³), inclusive carregamento do contêiner, transporte e descarga.</t>
  </si>
  <si>
    <t>T</t>
  </si>
  <si>
    <t>KG</t>
  </si>
  <si>
    <t>TRATAMENTOS</t>
  </si>
  <si>
    <t>IMPERMEABILIZAÇÃO</t>
  </si>
  <si>
    <t>CHAPISCO</t>
  </si>
  <si>
    <t>20.101.000010.SER</t>
  </si>
  <si>
    <t>EMBOÇO</t>
  </si>
  <si>
    <t>REVESTIMENTOS DE PAREDES EXTERNAS</t>
  </si>
  <si>
    <t>DIVERSOS</t>
  </si>
  <si>
    <t>22.139.00020.SER-U</t>
  </si>
  <si>
    <t>Faixa para sinalização de degrau, com características fotoluminescente e antiderrapante, larg. de aproximadamente 5cm, em rolo,autocolante, conforme projeto</t>
  </si>
  <si>
    <t>Abraçadeira tipo D de 1" em aço galvanizado, com parafuso de fixação.</t>
  </si>
  <si>
    <t>Abraçadeira tipo D de 1 1/2" em aço galvanizado, com parafuso de fixação.</t>
  </si>
  <si>
    <t>16.111.000902.SER</t>
  </si>
  <si>
    <t>Eletroduto de aço carbono com costura galvanização a fogo inclusive conexões Ø 25 mm 1"</t>
  </si>
  <si>
    <t>16135.8.4.022U</t>
  </si>
  <si>
    <t>Box reto em alumínio fundido 3/4"</t>
  </si>
  <si>
    <t>16.119.000305.SER</t>
  </si>
  <si>
    <t>Cabo isolado em EPR não halogenado 16,00 mm² - 0,6/1 KV - 90°C - flexível</t>
  </si>
  <si>
    <t>16.119.000307.SER</t>
  </si>
  <si>
    <t>Cabo isolado em EPR não halogenado 35,00 mm² - 0,6/1 KV - 90°C - flexível</t>
  </si>
  <si>
    <t>1717322U</t>
  </si>
  <si>
    <t>19079995U</t>
  </si>
  <si>
    <t>Conector, Unidut, em aluminio com rosca BSP para condulete múltiplo IP 54 ( Ø1"), fornecido com um parafuso para fixação de eletroduto.</t>
  </si>
  <si>
    <t>PINTURA</t>
  </si>
  <si>
    <t>24.103.00050.SER-U</t>
  </si>
  <si>
    <t>Pintura com tinta látex acrílica em parede e tetos, com duas demãos, sem massa corrida</t>
  </si>
  <si>
    <t>SERVIÇOS COMPLEMENTARES</t>
  </si>
  <si>
    <t>PAVIMENTAÇÃO</t>
  </si>
  <si>
    <t>32.108.00060.SER-U</t>
  </si>
  <si>
    <t>Placa de inauguração em latão, 0,60x0,40m, conforme especificação e indicação em projeto - colocada</t>
  </si>
  <si>
    <t>LIMPEZA DE OBRA</t>
  </si>
  <si>
    <t>LIMPEZA FINAL</t>
  </si>
  <si>
    <t>Limpeza geral da edificação</t>
  </si>
  <si>
    <t>TOTAL DO CONTRATO</t>
  </si>
  <si>
    <t xml:space="preserve">VALOR MEDIDO </t>
  </si>
  <si>
    <t xml:space="preserve">VALOR ACUMULADO </t>
  </si>
  <si>
    <t xml:space="preserve">VALOR A REALIZAR </t>
  </si>
  <si>
    <t>medido</t>
  </si>
  <si>
    <t>LEGENDA</t>
  </si>
  <si>
    <t xml:space="preserve">ITENS PLANILHADOS </t>
  </si>
  <si>
    <t>TJERJ - SGLOG - DEENG - DIFOB (DIVISÃO DE FISCALIZAÇÃO DE OBRAS)</t>
  </si>
  <si>
    <t>VALIDAÇÃO DE DADOS</t>
  </si>
  <si>
    <t>15ª MEDIÇÃO</t>
  </si>
  <si>
    <t>16ª MEDIÇÃO</t>
  </si>
  <si>
    <t>17ª MEDIÇÃO</t>
  </si>
  <si>
    <t>18ª MEDIÇÃO</t>
  </si>
  <si>
    <t>19ª MEDIÇÃO</t>
  </si>
  <si>
    <t>20ª MEDIÇÃO</t>
  </si>
  <si>
    <t>Remoção de pintura a óleo ou esmalte, inclusive lixamento</t>
  </si>
  <si>
    <t>02225.8.4.109U</t>
  </si>
  <si>
    <t>Remoção cuidadosa de camada de regularização de impermeabilização</t>
  </si>
  <si>
    <t>05.190.00978.SER-U</t>
  </si>
  <si>
    <t>Remoção de textura acrílica (raspagem e/ou lixamento e/ou escovação)</t>
  </si>
  <si>
    <t>02.102.0051.SER-U</t>
  </si>
  <si>
    <t>Remoção de cobertura de telha cerâmica, inclusive argamassa de assentamento</t>
  </si>
  <si>
    <t>02.102.00880.SER-U</t>
  </si>
  <si>
    <t>Remoção da manta aluminizada</t>
  </si>
  <si>
    <t>02.102.00990.SER-U</t>
  </si>
  <si>
    <t>02.102.00991.SER-U</t>
  </si>
  <si>
    <t>Remoção de revestimento deteriorado das áreas dos prismas</t>
  </si>
  <si>
    <t>02.102.09020.SER-U</t>
  </si>
  <si>
    <t>Remocao manual de passeio de pedra portuguesa (05.001.0060-0 EMOP)</t>
  </si>
  <si>
    <t>02.102.00502.SER-U</t>
  </si>
  <si>
    <t>02.102.00607.SER-U</t>
  </si>
  <si>
    <t>02.102.00608.SER-U</t>
  </si>
  <si>
    <t>02.102.00609.SER-U</t>
  </si>
  <si>
    <t>Retirada de grelha de ferro fundido semiesférica para águas pluviais</t>
  </si>
  <si>
    <t>Retirada cuidadosa de suporte isolador para fixação do cabo de cobre nu</t>
  </si>
  <si>
    <t>13.121.000303.SER</t>
  </si>
  <si>
    <t>Caixa sifonada PVC com grelha branca 150 x 185 x 75 mm</t>
  </si>
  <si>
    <t>26.120.00227.10.SER-U</t>
  </si>
  <si>
    <t>Torneira metal amarelo com bico para jardim, padrao popular, 1/2 " ou 3/4 " (SINAPI)</t>
  </si>
  <si>
    <t>13.102.000800.10.SER-</t>
  </si>
  <si>
    <t>13.102.000801.10.SER-</t>
  </si>
  <si>
    <t>13.102.000802.10.SER-</t>
  </si>
  <si>
    <t>13.102.000803.10.SER-</t>
  </si>
  <si>
    <t>13.102.000821.10.SER-</t>
  </si>
  <si>
    <t>13.119.000032.00.SER-</t>
  </si>
  <si>
    <t>13.119.000034.00.SER-</t>
  </si>
  <si>
    <t>13.119.000050.10.SER-</t>
  </si>
  <si>
    <t>13.121.001000.01.SER-</t>
  </si>
  <si>
    <t>Tampa cega redonda branca PVC, diâmetro externo: 150mm</t>
  </si>
  <si>
    <t>13.160.001100.01.SER-</t>
  </si>
  <si>
    <t>Fixacao atraves de pino cravado com pistola e fita metalica recartilhada, de tubulacoes c/diametros internos variaveis de 1/2" a 4", compondo-se de fita de 17mm de largura e 0,50m de comprimento e conjunto c/cursor e suporte "y" em caixa de 25 pecas (sistema de suspensao leve, carga de ruptura 120kg). Utilizacao: instalacoes aparentes de agua, esgoto e eletricidade</t>
  </si>
  <si>
    <t>13.160.002000.01.SER-</t>
  </si>
  <si>
    <t>16.125.000122.01.SER-</t>
  </si>
  <si>
    <t>Abraçadeira de fixação, tipo copo, estampada em chapa de ferro zincada, composta de canopla, parafusos e abraçadeiras propriamente dita, no diâmetro 3/4". Fornecimento e colocação.
Observação: 3%-desgaste de ferramentas e EPI (un) (EMOP 15.003.0391-0)</t>
  </si>
  <si>
    <t>16.125.000123.01.SER-</t>
  </si>
  <si>
    <t>Abraçadeira de fixação, tipo copo, estampada em chapa de ferro zincada, composta de canopla, parafusos e abraçadeiras propriamente dita, no diâmetro 1". Fornecimento e colocação.
Observação: 3%-desgaste de ferramentas e EPI (un) (EMOP 15.003.0391-0)</t>
  </si>
  <si>
    <t>Saída horizontal de eletrocalha em chapa de aço pré-galv. p/ eletroduto de Ø 2"</t>
  </si>
  <si>
    <t>Conector UNIDUT em aluminio com rosca BSP para condulete múltiplo IP 54 ( Ø 3/4"), fornecido com um parafuso para fixação de eletroduto.</t>
  </si>
  <si>
    <t>19079997U</t>
  </si>
  <si>
    <t>Conector em alumínio p/ condulete múltiplo IP54 de 1 1/2, com rosca BSP e parafuso - Forn. e Inst.</t>
  </si>
  <si>
    <t>16120.8.4.988U</t>
  </si>
  <si>
    <t>Cabo de cobre nu 35mm² têmpera meio dura enterrado - Fornecimento e Instalação</t>
  </si>
  <si>
    <t>16135.8.4.055U</t>
  </si>
  <si>
    <t>Box reto em alumínio fundido 1 1/2"</t>
  </si>
  <si>
    <t>16973.8.1.111U</t>
  </si>
  <si>
    <t>Duto flexível PEAD corrugado incl. Conexões Ø 1.1/2"</t>
  </si>
  <si>
    <t>16973.8.1.122U</t>
  </si>
  <si>
    <t>Duto flexível PEAD corrugado incl. Conexões Ø 2"</t>
  </si>
  <si>
    <t>16.111.000904.SER</t>
  </si>
  <si>
    <t>Eletroduto de aço carbono com costura galvanização a fogo inclusive conexões Ø 40 mm 1 1/2"</t>
  </si>
  <si>
    <t>Disjuntor caixa moldada tripolar termomagnético trifásico de 100A, Icc=50kA-220V</t>
  </si>
  <si>
    <t>Eletroduto metálico flexível c/revestimento em PVC tipo SEALTUBO 25mm (3/4")</t>
  </si>
  <si>
    <t>Condulete múltiplo em liga de aluminio tipo "X" com tampa cega IP 54 ( Ø3/4")</t>
  </si>
  <si>
    <t>Condulete múltiplo em liga de aluminio tipo "X" com tampa cega IP 54 ( Ø1")</t>
  </si>
  <si>
    <t>Condulete múltiplo em liga de aluminio tipo "X" com tampa cega IP 54 ( Ø1.1/2")</t>
  </si>
  <si>
    <t>Condulete múltiplo em liga de aluminio tipo "X" com tampa cega IP 54 ( Ø2")</t>
  </si>
  <si>
    <t>Cabo com tensão de isolamento de 0,45/0,75kV- 70º PVC, dupla camada, termoplastico, antichama 2,5mm² de acordo com a norma NBR-13248 com baixa emisão de fumaça e gases tóxicos.</t>
  </si>
  <si>
    <t>Cabo com tensão de isolamento de 0,45/0,75kV- 70º PVC, dupla camada, termoplastico, antichama 4,0mm² de acordo com a norma NBR-13248 com baixa emisão de fumaça e gases tóxicos</t>
  </si>
  <si>
    <t>Cabo com tensão de isolamento de 0,45/0,75kV- 70º PVC, dupla camada, termoplastico, antichama 6,0mm² de acordo com a norma NBR-13248 com baixa emisão de fumaça e gases tóxicos</t>
  </si>
  <si>
    <t>Cabo com tensão de isolamento de 0,45/0,75kV- 70º PVC, dupla camada, termoplastico, antichama 16,0mm² de acordo com a norma NBR-13248 com baixa emissão de fumaça e gases tóxicos</t>
  </si>
  <si>
    <t>Cabo flexível isolado PVC 450/750V tipo PP 3x2,5mm²</t>
  </si>
  <si>
    <t>Abraçadeira tipo D de 3/4" em aço galvanizado, com parafuso de fixação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</si>
  <si>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 (220/127V), conforme diagrama na prancha EL01-7000-PBST-AITD-PO.
Totalmente montado e pronto para funcionar</t>
  </si>
  <si>
    <t>03110.8.1.98U</t>
  </si>
  <si>
    <t>Forma de madeira, para confecção das bases dos apoios dos containers provisórios(caso seja necessário) e da escada de acesso, c/tábuas e sarrafos, 3 aproveitamentos</t>
  </si>
  <si>
    <t>Galpão aberto p/oficina e outros de canteiro de obras, estruturado em madeira, cobertura de telhas de fibrocimento onduladas</t>
  </si>
  <si>
    <t>02.101.00151.SER-U</t>
  </si>
  <si>
    <t>Banner em lona com impressão colorida total (alta definição) para o tapume da Rua Dom Manuel, com 20m de comprimento e 2m de altura, conf. memorial descritivo - Fornecimento e instalação</t>
  </si>
  <si>
    <t>02.101.00152.SER-U</t>
  </si>
  <si>
    <t>Banner em lona com impressão colorida total (alta definição) para o tapume da Rua Jacob Bandolim, com 5m de comprimento e 2m de altura, conf. memorial descritivo - Fornecimento e instalação</t>
  </si>
  <si>
    <t>02.101.00153.SER-U</t>
  </si>
  <si>
    <t>Banner em lona com impressão colorida total (alta definição) para o tapume da Av. Alfredo Agache com 5m de comprimento e 2m de altura, conf. memorial descritivo - Fornecimento e instalação</t>
  </si>
  <si>
    <t>02.101.00154.SER-U</t>
  </si>
  <si>
    <t>Banner em lona com impressão colorida total (alta definição) para o tapume da Av. Alfredo Agache com 10m de comprimento e 2m de altura, conf. memorial descritivo - Fornecimento e instalação</t>
  </si>
  <si>
    <t>02.101.00191.SER-U</t>
  </si>
  <si>
    <t>Tapume de proteção c/telha trapezoidal em galvalume pré-pintada # 0,43 mm, com estrutura de madeira, conforme detalhe em projeto, incl. montagem e desmontagem</t>
  </si>
  <si>
    <t>02.101.00203.SER-U</t>
  </si>
  <si>
    <t>Porta/Portão para tapume c/telha trapezoidal em galvalume pré-pintada # 0,43 mm, com estrutura de madeira, incl. montagem e desmontagem</t>
  </si>
  <si>
    <t>02.101.00251.SER-U</t>
  </si>
  <si>
    <t>Aluguel de container, módulo metálico içável, para depósito/almoxarifado/refeitório, medindo aproximadamente 2,30m de largura, 6,00m de comprimento e 2,50m de altura, composto de chapas de aço com nervuras trapezoidais, isolamento termo- acústico no forro, chassis reforçado e piso em compensado naval, incluindo instalações elétricas, exclusive transporte, carga</t>
  </si>
  <si>
    <t>02.101.00254.SER-U</t>
  </si>
  <si>
    <t>Aluguel de container, módulo metálico içável, para escritório com WC, medindo aproximadamente 2,30m de largura, 6,00m de comprimento e 2,50m de altura, composto de chapas de aço com nervuras trapezoidais, isolamento termo-acústico no forro, chassis reforçado e piso em compensado naval, incluindo instalações elétricas e hidrossanitárias, suprido de acessórios, 1 bacia sanitária e 1 lavatório, exclusive transporte, carga e descarga - 02.006.0015-0 EMOP</t>
  </si>
  <si>
    <t>02.101.00256.SER-U</t>
  </si>
  <si>
    <t>Aluguel de container, módulo metálico, medindo aproximadamente 2,20m de largura, 6,20m de comprimento e 2,50m de altura, para sanitário- vestiário masculino, chassis reforçadol, incluindo instalações elétricas e hidrossanitárias, 4 vasos sanitários, 1 lavatório, 1 mictório e 4 chuveiros, exclusive transporte, carga e descarga</t>
  </si>
  <si>
    <t>02.101.00258.SER-U</t>
  </si>
  <si>
    <t>Aluguel de container, módulo metálico içável, medindo aproximadamente 2,20m de largura, 6,20m de comprimento e 2,50m de altura, para sanitário-vestiário feminino, chassis reforçado, incluindo instalações elétricas e hidrossanitárias, 4 vasos sanitários, 1 lavatório e 4 chuveiros, exclusive transporte, carga e descarga</t>
  </si>
  <si>
    <t>02.101.00900.SER-U</t>
  </si>
  <si>
    <t>Tablado em chapa de compensado naval, e=18 mm, sobre base de peça de madeira, p/proteção da tubulação</t>
  </si>
  <si>
    <t>Escada de madeira para abrigo provisório, incluindo acessos, conforme projeto</t>
  </si>
  <si>
    <t>31.101.00140.SER-U</t>
  </si>
  <si>
    <t>Frete p/transporte de container do tipo sanitário- vestiário, inclusive carga e descarga</t>
  </si>
  <si>
    <t>UM</t>
  </si>
  <si>
    <t>SERVIÇOS DIVERSOS</t>
  </si>
  <si>
    <t>36.090.00094.SER-U</t>
  </si>
  <si>
    <t>Placa de sinalização em PVC 2mm, com impressão digital, com fundo amarelo, letras em preto, dimensão 17x11cm, conforme projeto - Fornecimento e colocação.</t>
  </si>
  <si>
    <t>Placa de sinalização em ACM, com impressão digital, nas dimensões 70x50cm, padrão CET- RIO, conforme projeto - Fornecimento e colocação</t>
  </si>
  <si>
    <t>Transporte horizontal de material de 1ª cat.ou entulho, em carrinhos, a 30m de distância (05.001.0172-0 EMOP)</t>
  </si>
  <si>
    <t>Transporte horizontal de material de 1ª cat.ou entulho, em carrinhos, a 60m de distância inclus.carga a pá (05.001.0173-0</t>
  </si>
  <si>
    <t>31.101.00905.SER-U</t>
  </si>
  <si>
    <t>Ensacamento de escombros em sacos plásticos, para remoção</t>
  </si>
  <si>
    <t>01560.8.1.1U</t>
  </si>
  <si>
    <t>Tela polipropileno para proteção de fachadas, amarradas em andaime, exclusive este. Fornecimento e colocação (05.005.0050-0 EMOP)</t>
  </si>
  <si>
    <t>02.101.00290.SER-U</t>
  </si>
  <si>
    <t>Plástico na cor preta p/proteção de telhados, pisos e outros, E=0,15mm, utilizado 1 vez, inclus.retirada - fornecimento e colocação</t>
  </si>
  <si>
    <t>02.101.00299.SER-U</t>
  </si>
  <si>
    <t>Proteção de revestimento em argamassa com plástico na cor preta, E=0,15mm, utilizado 5 vezes, inclus.retirada - fornecimento e colocação</t>
  </si>
  <si>
    <t>02.101.00580.SER-U</t>
  </si>
  <si>
    <t>Proteção das esquadrias de madeira, c/chapa de compensado resinado e plástico, inclusive montagem/desmontagem</t>
  </si>
  <si>
    <t>02.101.00581.SER-U</t>
  </si>
  <si>
    <t>Proteção das grades, (portas, janelas e outros) c/chapa de compensado resinado e plástico, inclusive</t>
  </si>
  <si>
    <t>02.101.00590.SER-U</t>
  </si>
  <si>
    <t>Proteção com espuma e plástico na cor preta, inclus.retirada - fornecimento e colocação</t>
  </si>
  <si>
    <t>02.101.00595.SER-U</t>
  </si>
  <si>
    <t>Proteção das coberturas nos prismas, contra impactos e outros, c/isopor, chapa de compensado naval e plástico, inclusive Montagem/desmontagem</t>
  </si>
  <si>
    <t>02.101.000950.SER-U</t>
  </si>
  <si>
    <t>Cerquite protetora para passagem de pedestre, com tela plástica na cor laranja, inclusive apoios, fornecimento, colocação e retirada</t>
  </si>
  <si>
    <t>Plataformas em tábuas de pinho,</t>
  </si>
  <si>
    <t>Frete p/transporte de andaime multidirecional ou do tipo tubo roll, bandejas de proteções e linhas de trabalhos com piso metálico, inclusive todos os materiais necessários para montagem/desmontagem - total/ida</t>
  </si>
  <si>
    <t>01544.8.8.346U</t>
  </si>
  <si>
    <t>Frete p/transporte de andaime multidirecional ou do tipo tubo roll, bandejas de proteções e linhas de trabalhos com piso metálico, inclusive todos os materiais necessários para montagem/desmontagem - total/volta</t>
  </si>
  <si>
    <t>01544.8.4.190-U</t>
  </si>
  <si>
    <t>Locação de andaime metálico de encaixe, do tipo Multidirecional/tubo roll, considerando todo perímetro do prédio e a área do florão, c/sapatas, escadas, rodapé metálico, piso metálico, guarda corpo e fixações necessárias para a montagem do andaime, estão inclusas as plataformas primária e secundária, bem como as linhas de trabalho</t>
  </si>
  <si>
    <t>01544.8.4.195-U</t>
  </si>
  <si>
    <t>Montagem de andaime metálico de encaixe, do tipo Multidirecional/tubo roll, considerando todo perímetro do prédio e a área do florão, c/sapatas, escadas, rodapé metálico, piso metálico, guarda corpo e fixações necessárias para a montagem do andaime, estão inclusas as plataformas primária e secundária, bem como as linhas de trabalho</t>
  </si>
  <si>
    <t>01544.8.4.196-U</t>
  </si>
  <si>
    <t>Desmontagem de andaime metálico de encaixe, do tipo Multidirecional/tubo roll, considerando todo perímetro do prédio e a área do florão, c/sapatas, escadas, rodapé metálico, piso metálico, guarda corpo e fixações necessárias para a montagem do andaime, inclusive as plataformas primária e secundária, bem como as linhas de trabalho</t>
  </si>
  <si>
    <t>01544.8.5.250-U</t>
  </si>
  <si>
    <t>Locação de cadeira suspensa (balancim individual), c/mecanismo para subir/descer, Inclusive kit segurança individual, conforme estabelece a norma pertinente ao assunto</t>
  </si>
  <si>
    <t>01544.8.5.550-U</t>
  </si>
  <si>
    <t>Frete de cadeira suspensa (balancim individual), Inclusive kit segurança individual - por viagem</t>
  </si>
  <si>
    <t>02.101.00950.SER-U</t>
  </si>
  <si>
    <t>Plataforma em madeira, p/interligação entre o andaime da fachada c/a varanda, inclusive degraus e guarda corpo, situada na cobertura1 do prédio</t>
  </si>
  <si>
    <t>Base em chapa de compensado naval sobre peça de madeira, p/apoio de andaime sobre cobertura existente, c/aproveitamento</t>
  </si>
  <si>
    <t>14515.8.1.94U</t>
  </si>
  <si>
    <t>14516.8.1.90U</t>
  </si>
  <si>
    <t>Tarifa p/descarga de resíduos da construção civil,  Classe I/Classe D, em vazadouros credenciados, transporte em caminhão, exclusive este.</t>
  </si>
  <si>
    <t>Retirada de entulho de obra com caçamba de aço    SER.CG tipo container com 5m³ de capacidade, inclusive carregamento, transporte e descarregamento. Custo por unidade de caçamba e inclui a taxa para descarga em locais autorizados (04.014.0095-0 EMOP)</t>
  </si>
  <si>
    <t>16120.8.4.899U</t>
  </si>
  <si>
    <t>Instalação de cabo de cobre nu 35 mm², não enterrado, exclusive cabo e suporte isolador</t>
  </si>
  <si>
    <t>16120.8.5.799U</t>
  </si>
  <si>
    <t>Fixação de suporte isolador c/ bucha de nylon e parafuso de rosca soberba, cabeça chata, fenda simplis, 4,8 X 50 mm, exclusive suporte</t>
  </si>
  <si>
    <t>16120.8.5.895U</t>
  </si>
  <si>
    <t>Instalação de aparelhos de Iluminação</t>
  </si>
  <si>
    <t>13.121.000502.SER-U</t>
  </si>
  <si>
    <t>Grelha semiesférica de ferro fundido Ø 150 mm - 6" - Fornecimento e Instalação</t>
  </si>
  <si>
    <t>SERVIÇOS DIVERSOS (INSTALAÇÕES)</t>
  </si>
  <si>
    <t>22.150.00110.SER-U</t>
  </si>
  <si>
    <t>Regularização desempenada para aplicação de impermeabilização, com argamassa de cimento e areia, traço: 1:3, com aditivo a base de resina sintética</t>
  </si>
  <si>
    <t>24.106.00079.SER-U</t>
  </si>
  <si>
    <t>Pintura hidrofugante com duas demãos sobre superfícies, exceto pétreas, conforme memorial</t>
  </si>
  <si>
    <t>24.106.00080.SER-U</t>
  </si>
  <si>
    <t>Pintura hidrofugante com duas demãos sobre superfícies pétreas, conforme memorial</t>
  </si>
  <si>
    <t>Chapisco com argamassa de cimento e areia traço 1:3, com aditivo a base de resina sintética</t>
  </si>
  <si>
    <t>20.102.00009.SER-U</t>
  </si>
  <si>
    <t>140400</t>
  </si>
  <si>
    <t>02.180.00905.SER-U</t>
  </si>
  <si>
    <t>02.180.00906.SER-U</t>
  </si>
  <si>
    <t>02.180.00907.SER-U</t>
  </si>
  <si>
    <t>05.190.00101.SER-U</t>
  </si>
  <si>
    <t>Higienização - lavagem de superfícies em argamassa com hipoclorito de sódio e detergente</t>
  </si>
  <si>
    <t>23.102.00024.SER-U</t>
  </si>
  <si>
    <t>Limpeza de letreiro para retirada de poeira e resíduos superficiais</t>
  </si>
  <si>
    <t>LIMPEZAS</t>
  </si>
  <si>
    <t>140600</t>
  </si>
  <si>
    <t>INTERVENÇÕES GERAIS</t>
  </si>
  <si>
    <t>02.180.00805.SER-U</t>
  </si>
  <si>
    <t>Remoção cuidadosa de revestimento deteriorado das áreas mapeadas, demarcadas e delimitadas das platibandas e cimalhas</t>
  </si>
  <si>
    <t>02.180.00806.SER-U</t>
  </si>
  <si>
    <t>Remoção cuidadosa de revestimento deteriorado das áreas mapeadas e demarcadas dos balaústres</t>
  </si>
  <si>
    <t>02.180.00807.SER-U</t>
  </si>
  <si>
    <t>Remoção cuidadosa de revestimento deteriorado das áreas mapeadas, demarcadas e delimitadas dos panos lisos de fachada abaixo das platibandas</t>
  </si>
  <si>
    <t>02.180.00808.SER-U</t>
  </si>
  <si>
    <t>Remoção cuidadosa de revestimento deteriorado das áreas mapeadas e demarcadas dos vasos</t>
  </si>
  <si>
    <t>02.180.00809.SER-U</t>
  </si>
  <si>
    <t>Remoção cuidadosa de revestimento deteriorado das áreas mapeadas e demarcadas dos frisos</t>
  </si>
  <si>
    <t>02.180.00810.SER-U</t>
  </si>
  <si>
    <t>Remoção cuidadosa de revestimento deteriorado das áreas mapeadas e demarcadas dos florões</t>
  </si>
  <si>
    <t>02.180.00811.SER-U</t>
  </si>
  <si>
    <t>Remoção cuidadosa de revestimento deteriorado das áreas mapeadas e demarcadas das sobrevergas e outros ornatos em argamassa</t>
  </si>
  <si>
    <t>05.160.00090.SER-U</t>
  </si>
  <si>
    <t>Impermeabilização das calhas e platibanda, conf. especificação em memorial e planta da cobertura</t>
  </si>
  <si>
    <t>05.170.00001.SER-U</t>
  </si>
  <si>
    <t>Chapim em concreto com pingadeira, conforme especificação no memorial</t>
  </si>
  <si>
    <t>05.190.00790.SER-U</t>
  </si>
  <si>
    <t>Aplicação de argamassa no traço 1:2,5 (cal e areia grossa) em acabamento texturizado para aderência das demais camadas, em pano liso e platibanda, conforme memorial</t>
  </si>
  <si>
    <t>05.190.00791.SER-U</t>
  </si>
  <si>
    <t>Revestimento em nova argamassa 1:3 - borrifar água para controle e retardamento da cura</t>
  </si>
  <si>
    <t>05.190.00897.SER-U</t>
  </si>
  <si>
    <t>Limpeza com compressas de água, conforme memorial</t>
  </si>
  <si>
    <t>05.190.00898.SER-U</t>
  </si>
  <si>
    <t>Limpeza com escovas de cerdas duras e compressas de água, conforme memorial</t>
  </si>
  <si>
    <t>05.190.00899.SER-U</t>
  </si>
  <si>
    <t>Limpeza dos ornatos com intervenções, conforme memorial</t>
  </si>
  <si>
    <t>05.190.00900.SER-U</t>
  </si>
  <si>
    <t>Limpeza prévia de sujidade superficial</t>
  </si>
  <si>
    <t>05.190.00901.SER-U</t>
  </si>
  <si>
    <t>Limpeza de sujidade mais escura</t>
  </si>
  <si>
    <t>05.190.00902.SER-U</t>
  </si>
  <si>
    <t>Limpeza de sujidade encrustada, em balaústres, florões e vasos, conforme memorial</t>
  </si>
  <si>
    <t>05.190.00903.SER-U</t>
  </si>
  <si>
    <t>Limpeza de sujidade encrustada em revestimentos de granito, conforme memorial</t>
  </si>
  <si>
    <t>05.190.00904.SER-U</t>
  </si>
  <si>
    <t>Remoção de manchas e crostas negras com aplicação de emplastro em elementos em argamassa</t>
  </si>
  <si>
    <t>05.190.00905.SER-U</t>
  </si>
  <si>
    <t>Remoção de manchas de umidade com aplicação de emplastro em elementos pétreos</t>
  </si>
  <si>
    <t>05.190.00906.SER-U</t>
  </si>
  <si>
    <t>Acondicionamento individual das partes desprendidas em sacos plásticos, catalogação e colocação em caixas identificadas, conforme memorial</t>
  </si>
  <si>
    <t>05.190.00907.SER-U</t>
  </si>
  <si>
    <t>Pré-consolidação de trechos soltos e não totalmente desprendidos, conforme memorial</t>
  </si>
  <si>
    <t>05.190.00908.SER-U</t>
  </si>
  <si>
    <t>Limpeza com hidrojateamento em fissuras,</t>
  </si>
  <si>
    <t>05.190.00909.SER-U</t>
  </si>
  <si>
    <t>Limpeza com hidrojateamento de elemento pétreo, conforme memorial</t>
  </si>
  <si>
    <t>05.190.00911.SER-U</t>
  </si>
  <si>
    <t>Limpeza de pichação em revestimento pétreo</t>
  </si>
  <si>
    <t>05.190.00912.SER-U</t>
  </si>
  <si>
    <t>Rejuntamento de elementos pétreos, conforme memorial</t>
  </si>
  <si>
    <t>05.190.00915.SER-U</t>
  </si>
  <si>
    <t>Limpeza de argamassa com presença de bolores/mofos, utilizando borrifador ou trincha, conforme memorial</t>
  </si>
  <si>
    <t>05.190.00926.SER-U</t>
  </si>
  <si>
    <t>Análise de estabilidade - percussão manual - balaústres, vasos e florões, argamassa da fachada</t>
  </si>
  <si>
    <t>05.190.00929.SER-U</t>
  </si>
  <si>
    <t>Confecção de nova peça de balaústre, incluindo moldagem e fixação conforme memorial</t>
  </si>
  <si>
    <t>05.190.00931.SER-U</t>
  </si>
  <si>
    <t>Escarificação de fissuras</t>
  </si>
  <si>
    <t>05.190.00932.SER-U</t>
  </si>
  <si>
    <t>Abertura de juntas das alvenarias (platibandas/fachadas), conforme memorial</t>
  </si>
  <si>
    <t>05.190.00936.SER-U</t>
  </si>
  <si>
    <t>Recuperação de fissura com embrechamento com argamassa para fissuras com abertura superior a 1mm</t>
  </si>
  <si>
    <t>05.190.00937.SER-U</t>
  </si>
  <si>
    <t>Recuperação de fissura com embrechamento com pedaços de tijolos e argamassa, para vazios maiores</t>
  </si>
  <si>
    <t>05.190.00942.SER-U</t>
  </si>
  <si>
    <t>Pintura a base de pasta de cal para pano liso e platibanda das fachadas - ver composição e demãos, conforme memorial</t>
  </si>
  <si>
    <t>05.190.00943.SER-U</t>
  </si>
  <si>
    <t>Pintura a base de pasta de cal para todos os ornatos/adornos - ver composição e demãos, conforme memorial</t>
  </si>
  <si>
    <t>05.190.00944.SER-U</t>
  </si>
  <si>
    <t>Pintura a base de pasta de cal para pano liso e platibanda das fachadas, com fixador tipo caseína ou similar - 1 demão</t>
  </si>
  <si>
    <t>05.190.00945.SER-U</t>
  </si>
  <si>
    <t>Pintura a base de pasta de cal para todos os ornatos/adornos, com fixador tipo caseína ou similar - 1 demão</t>
  </si>
  <si>
    <t>05.190.00970.SER-U</t>
  </si>
  <si>
    <t>Consolidação de argamassas, conforme memorial</t>
  </si>
  <si>
    <t>05.190.00971.SER-U</t>
  </si>
  <si>
    <t>Consolidação de argamassas de ornatos, conforme memorial</t>
  </si>
  <si>
    <t>05.190.00985.SER-U</t>
  </si>
  <si>
    <t>Coleta de amostra de argamassa e testes, conforme memorial</t>
  </si>
  <si>
    <t>05.190.00986.SER-U</t>
  </si>
  <si>
    <t>Coleta de amostra de pintura e testes, conforme memorial</t>
  </si>
  <si>
    <t>05.190.01000.SER-U</t>
  </si>
  <si>
    <t>Recuperação de peça danificada, com modelagem pontual/manual - balaústre</t>
  </si>
  <si>
    <t>05.190.01001.SER-U</t>
  </si>
  <si>
    <t>Recuperação de peça danificada, com modelagem total - balaústre</t>
  </si>
  <si>
    <t>05.190.01002.SER-U</t>
  </si>
  <si>
    <t>Recuperação de peça danificada, com modelagem pontual/manual - vaso</t>
  </si>
  <si>
    <t>05.190.01003.SER-U</t>
  </si>
  <si>
    <t>Recuperação de peça danificada, com modelagem total - vaso</t>
  </si>
  <si>
    <t>05.190.01004.SER-U</t>
  </si>
  <si>
    <t>Recuperação de peça danificada, com modelagem pontual/manual - florão</t>
  </si>
  <si>
    <t>05.190.01005.SER-U</t>
  </si>
  <si>
    <t>Recuperação de argamassa danificada em elementos decorativos, com modelagem total - sobrevergas e outros ornatos Recuperação de argamassa danificada em elementos decorativos, com modelagem pontual/manual - friso</t>
  </si>
  <si>
    <t>05.190.01006.SER-U</t>
  </si>
  <si>
    <t>Recuperação de argamassa danificada em elementos decorativos, com modelagem total - friso</t>
  </si>
  <si>
    <t>05.190.01007.SER-U</t>
  </si>
  <si>
    <t>Recuperação de argamassa danificada em elementos decorativos, com modelagem pontual/manual - sobrevergas e outros</t>
  </si>
  <si>
    <t>05.190.01008.SER-U</t>
  </si>
  <si>
    <t>Recuperação de argamassa danificada em elementos decorativos, com modelagem total - sobrevergas e outros ornatos</t>
  </si>
  <si>
    <t>05.190.01009.SER-U</t>
  </si>
  <si>
    <t>Recuperação de argamassa danificada em elementos decorativos, com modelagem total - cimalha</t>
  </si>
  <si>
    <t>05.190.01010.SER-U</t>
  </si>
  <si>
    <t>Avaliação prévia da estabilidade das estátuas</t>
  </si>
  <si>
    <t>05.190.01011.SER-U</t>
  </si>
  <si>
    <t>Recuperação de estátua, incluindo limpeza superficial, complemento das bases, lixamento, aplicação de primer e esmalte sintético, conforme memorial</t>
  </si>
  <si>
    <t>140700</t>
  </si>
  <si>
    <t>TRATAMENTO DAS ARMADURAS</t>
  </si>
  <si>
    <t>04.101.00005.SER-U</t>
  </si>
  <si>
    <t>Armadura de aço CA-25, diâmetro até 12,5 mm, corte, dobra e montagem</t>
  </si>
  <si>
    <t>05.108.00200.SER-U</t>
  </si>
  <si>
    <t>Preparação do substrato para reparo por apicoamento manual da superfície</t>
  </si>
  <si>
    <t>05.108.00300.SER-U</t>
  </si>
  <si>
    <t>Escovamento manual do substrato</t>
  </si>
  <si>
    <t>05.108.00458.SER-U</t>
  </si>
  <si>
    <t>Tratamento de armadura com argamassa cimentícia pré-dosada, polimérica, bicomponente com inibidor de corrosão</t>
  </si>
  <si>
    <t>05.108.00460.SER-U</t>
  </si>
  <si>
    <t>Corte de aço (vergalhão), inclusive remoção do local</t>
  </si>
  <si>
    <t>05.108.00462.SER-U</t>
  </si>
  <si>
    <t>Argamassa de cimento e areia, no traço 1:3, com adição de adesivo à base de resina sintética de alta aderência</t>
  </si>
  <si>
    <t>05.108.001450.SER-U</t>
  </si>
  <si>
    <t>Definição e demarcação da área de reparo, utilizando disco de corte</t>
  </si>
  <si>
    <t>09.105.0005.SER-U</t>
  </si>
  <si>
    <t>Fornecimento e colocação de telhas cerâmicas, tipo francesa, exclusive cumeeira e madeiramento.</t>
  </si>
  <si>
    <t>05.190.00950.SER-U</t>
  </si>
  <si>
    <t>Mapeamento e demarcação de áreas em desagregação</t>
  </si>
  <si>
    <t>24.103.000095.SER</t>
  </si>
  <si>
    <t>Emassamento de parede externa com massa acrílica com duas demãos, para pintura látex</t>
  </si>
  <si>
    <t>24.103.000155.SER</t>
  </si>
  <si>
    <t>Revestimento texturizado de alta camada, aplicado com rolo</t>
  </si>
  <si>
    <t>05.190.00975.SER-U</t>
  </si>
  <si>
    <t>Lixamento manual da superfície pintada</t>
  </si>
  <si>
    <t>23.102.00023.SER-U</t>
  </si>
  <si>
    <t>Aplicação de protetivo inibidor de corrosão em letreiro</t>
  </si>
  <si>
    <t>24.102.00559.SER-U</t>
  </si>
  <si>
    <t>Pintura com tinta esmalte em superfícies metálicas, com duas demãos</t>
  </si>
  <si>
    <t xml:space="preserve">PINTURAS </t>
  </si>
  <si>
    <t>22.112.00791.SER-U</t>
  </si>
  <si>
    <t>Recomposição de pavimentação de pedra portuguesa, inclusive fornecimento do material</t>
  </si>
  <si>
    <t>22.112.00990.SER-U</t>
  </si>
  <si>
    <t>Assentamento de placas de granito em calçadas de logradouros ou superfícies niveladas, com rejuntamento de argamassa de cimento e areia, no traço 1:3, exclusive o fornecimento das pedras</t>
  </si>
  <si>
    <t>22.112.00991.SER-U</t>
  </si>
  <si>
    <t>Granito cinza andorinha serrado em placas com dimensões variadas, E=3cm - Fornecimento</t>
  </si>
  <si>
    <t>22.112.00992.SER-U</t>
  </si>
  <si>
    <t>Granito cinza andorinha serrado em peças fora do padrão, E=3cm - Fornecimento</t>
  </si>
  <si>
    <t>22.150.000905.SER-U</t>
  </si>
  <si>
    <t>Regularização desempenada com argamassa de cimento e areia traço: 1:3, preparo mecânico(exclusive betoneira)</t>
  </si>
  <si>
    <t>23.102.00021.SER-U</t>
  </si>
  <si>
    <t>REFORMA PARA INTERVENÇÃO CORRETIVA NAS FACHADAS DA ESCOLA DE MAGISTRATURA DO ESTADO DO RIO DE JANEIRO (EMERJ)</t>
  </si>
  <si>
    <t>16.109.000086.01.SER-U</t>
  </si>
  <si>
    <t>16.111.001501.01.SER-U</t>
  </si>
  <si>
    <t>16.115.000110.11.SER-U</t>
  </si>
  <si>
    <t>16.115.000111.11.SER-U</t>
  </si>
  <si>
    <t>16.115.000113.01.SER-U</t>
  </si>
  <si>
    <t>16.115.000114.11.SER-U</t>
  </si>
  <si>
    <t>16.119.000011.01.SER-U</t>
  </si>
  <si>
    <t>16.119.000012.01.SER-U</t>
  </si>
  <si>
    <t>16.119.000013.01.SER-U</t>
  </si>
  <si>
    <t>16.119.000015.01.SER-U</t>
  </si>
  <si>
    <t>16.119.000104.12.SER-U</t>
  </si>
  <si>
    <t>16.119.000108.15.SER-U</t>
  </si>
  <si>
    <t>16.121.000100.11.SER-U</t>
  </si>
  <si>
    <t>16.125.000112.02.SER-U</t>
  </si>
  <si>
    <t>16.125.000113.02.SER-U</t>
  </si>
  <si>
    <t>16.125.000115.02.SER-U</t>
  </si>
  <si>
    <t>16.125.000116.02.SER-U</t>
  </si>
  <si>
    <t>16.107.000100.01.SER-UI</t>
  </si>
  <si>
    <t>16.107.000200.01.SER-UI</t>
  </si>
  <si>
    <t>16.107.000100.01.SER-UE</t>
  </si>
  <si>
    <t>16.107.000200.01.SER-UE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</si>
  <si>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
(220/127V), conforme diagrama na prancha EL01-7000-PBST-AITD-PO. Totalmente montado e pronto para funcionar</t>
  </si>
  <si>
    <t>Unidade combinada (QDTO) montada sobre caixa
fabricada em material termoplástico, autoextinguível,
com grau de proteção IP55 fornecida com tomada de entrada 3P/N/T(5P)-32A, 01 (uma) tomada de saída de 3P/N/T(5P)-32A, 01 (uma) tomada de saída de 3P/T(4P)-32A, 01 (uma) tomada de saída 3P/N/T(5P)-32A e 03 (tres) tomadas saída 2P/T-20A padrão ABNT
todas em material termoplástico, autoextinguível, com grau de proteção mínimo IP44, montada conforme diagrama na prancha EL01-7000-PBSTAITD-PO. Totalmente montado e pronto para funcionar.</t>
  </si>
  <si>
    <t>CONTRATO 003/0638/2024: R$ 5.522.958,26</t>
  </si>
  <si>
    <t>Arrancamento de vegetação do tipo erva daninha pela raiz em paredes e ornatos</t>
  </si>
  <si>
    <t>Aplicação de herbicida</t>
  </si>
  <si>
    <t>Remoção de vegetação tipo arbusto, incl. raízes, em paredes e ornatos</t>
  </si>
  <si>
    <t>Revestimento com argamassa de cimento e areia traço 1:3, com aditivo de resina sintética</t>
  </si>
  <si>
    <t>Remoção manual de pavimentação de lajões de granito em passeio (05.001.0061-0 EMOP)</t>
  </si>
  <si>
    <t xml:space="preserve">FISCAL: </t>
  </si>
  <si>
    <t xml:space="preserve">FREDERICO HENRIQUE DE OLIVEIRA GONÇALVES (TÉCNICO DE ATIVIDADE JUDICIÁRIA - MATRÍCULA: 01/22691) </t>
  </si>
  <si>
    <t>SERGIO BRANDÃO DA SILVA (TÉCNICO DE ATIVIDADE JUDICIÁRIA - MATRÍCULA: 10/28033)</t>
  </si>
  <si>
    <t>CONTRATADA:                   CONCREJATO SERVIÇOS TÉCNICOS DE ENGENHARIA S/A</t>
  </si>
  <si>
    <t>PERÍODO: 16/09/2024 A 15/10/2024</t>
  </si>
  <si>
    <t>PLANILHA CONTRATUAL</t>
  </si>
  <si>
    <t>SERVIÇOS EXECUTADOS EM QUANTITATIVO (SERV. PLANILHADOS E NÃO PLANILHADOS)</t>
  </si>
  <si>
    <t>CLAUDIO MANOEL BORGES DE MENEZES (GERENTE DE OBRAS - CREA RJ 1982103052) / KELI REGINA BARRETO DA MATA (GERENTE DE OBRAS - CREA RJ: 2002100975)/ ADRIANA FRANÇA ROCHA (ENGENHEIRA CIVIL - CREA RJ 200165952-0)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</si>
</sst>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Red]#,##0.00"/>
    <numFmt numFmtId="165" formatCode="0.0000000000000%"/>
    <numFmt numFmtId="166" formatCode="0.00;[Red]0.00"/>
    <numFmt numFmtId="167" formatCode="0.0000000000%"/>
    <numFmt numFmtId="168" formatCode="0.00_);[Red]\(0.00\)"/>
    <numFmt numFmtId="169" formatCode="_(* #,##0.00_);_(* \(#,##0.00\);_(* &quot;-&quot;??_);_(@_)"/>
    <numFmt numFmtId="170" formatCode="#,##0.00_ ;[Red]\-#,##0.00\ "/>
    <numFmt numFmtId="171" formatCode="#,##0.00000000_ ;[Red]\-#,##0.00000000\ "/>
    <numFmt numFmtId="172" formatCode="#,##0.00000000;[Red]#,##0.00000000"/>
    <numFmt numFmtId="174" formatCode="&quot;R$&quot;\ #,##0.00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9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</cellStyleXfs>
  <cellXfs count="19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164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/>
    <xf numFmtId="167" fontId="6" fillId="0" borderId="3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9" fillId="0" borderId="0" xfId="0" applyFont="1"/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40" fontId="8" fillId="0" borderId="9" xfId="0" applyNumberFormat="1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9" fontId="9" fillId="0" borderId="19" xfId="1" applyFont="1" applyFill="1" applyBorder="1" applyAlignment="1">
      <alignment horizontal="center" vertical="center"/>
    </xf>
    <xf numFmtId="164" fontId="9" fillId="0" borderId="19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70" fontId="11" fillId="0" borderId="17" xfId="0" applyNumberFormat="1" applyFont="1" applyBorder="1" applyAlignment="1">
      <alignment horizontal="center" vertical="center"/>
    </xf>
    <xf numFmtId="170" fontId="11" fillId="0" borderId="17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170" fontId="11" fillId="0" borderId="23" xfId="1" applyNumberFormat="1" applyFont="1" applyFill="1" applyBorder="1" applyAlignment="1">
      <alignment horizontal="center" vertical="center"/>
    </xf>
    <xf numFmtId="170" fontId="11" fillId="0" borderId="0" xfId="1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vertical="center" wrapText="1"/>
    </xf>
    <xf numFmtId="164" fontId="9" fillId="4" borderId="0" xfId="1" applyNumberFormat="1" applyFont="1" applyFill="1" applyBorder="1" applyAlignment="1">
      <alignment horizontal="right" vertical="center"/>
    </xf>
    <xf numFmtId="164" fontId="11" fillId="4" borderId="17" xfId="1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171" fontId="11" fillId="0" borderId="17" xfId="0" applyNumberFormat="1" applyFont="1" applyBorder="1" applyAlignment="1">
      <alignment horizontal="center" vertical="center"/>
    </xf>
    <xf numFmtId="171" fontId="11" fillId="0" borderId="17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172" fontId="11" fillId="4" borderId="17" xfId="1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170" fontId="11" fillId="0" borderId="25" xfId="1" applyNumberFormat="1" applyFont="1" applyFill="1" applyBorder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2" fillId="4" borderId="0" xfId="0" applyFont="1" applyFill="1" applyAlignment="1">
      <alignment vertical="center" wrapText="1"/>
    </xf>
    <xf numFmtId="4" fontId="11" fillId="4" borderId="0" xfId="0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14" fontId="14" fillId="4" borderId="0" xfId="2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right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0" fontId="11" fillId="4" borderId="17" xfId="0" applyNumberFormat="1" applyFont="1" applyFill="1" applyBorder="1" applyAlignment="1">
      <alignment horizontal="center" vertical="center"/>
    </xf>
    <xf numFmtId="170" fontId="11" fillId="4" borderId="17" xfId="1" applyNumberFormat="1" applyFont="1" applyFill="1" applyBorder="1" applyAlignment="1">
      <alignment horizontal="center" vertical="center"/>
    </xf>
    <xf numFmtId="170" fontId="11" fillId="4" borderId="23" xfId="1" applyNumberFormat="1" applyFont="1" applyFill="1" applyBorder="1" applyAlignment="1">
      <alignment horizontal="center" vertical="center"/>
    </xf>
    <xf numFmtId="170" fontId="11" fillId="4" borderId="0" xfId="1" applyNumberFormat="1" applyFont="1" applyFill="1" applyBorder="1" applyAlignment="1">
      <alignment horizontal="center" vertical="center"/>
    </xf>
    <xf numFmtId="164" fontId="9" fillId="5" borderId="0" xfId="1" applyNumberFormat="1" applyFont="1" applyFill="1" applyBorder="1" applyAlignment="1">
      <alignment horizontal="right" vertical="center"/>
    </xf>
    <xf numFmtId="4" fontId="5" fillId="5" borderId="0" xfId="0" applyNumberFormat="1" applyFont="1" applyFill="1"/>
    <xf numFmtId="174" fontId="5" fillId="5" borderId="0" xfId="0" applyNumberFormat="1" applyFont="1" applyFill="1"/>
    <xf numFmtId="174" fontId="5" fillId="4" borderId="0" xfId="0" applyNumberFormat="1" applyFont="1" applyFill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168" fontId="9" fillId="0" borderId="19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70" fontId="11" fillId="0" borderId="17" xfId="0" applyNumberFormat="1" applyFont="1" applyBorder="1" applyAlignment="1">
      <alignment horizontal="center" vertical="center" wrapText="1"/>
    </xf>
    <xf numFmtId="170" fontId="9" fillId="0" borderId="17" xfId="0" applyNumberFormat="1" applyFont="1" applyBorder="1" applyAlignment="1">
      <alignment horizontal="center" vertical="center" wrapText="1"/>
    </xf>
    <xf numFmtId="170" fontId="9" fillId="0" borderId="22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70" fontId="11" fillId="4" borderId="17" xfId="0" applyNumberFormat="1" applyFont="1" applyFill="1" applyBorder="1" applyAlignment="1">
      <alignment horizontal="center" vertical="center" wrapText="1"/>
    </xf>
    <xf numFmtId="170" fontId="9" fillId="4" borderId="17" xfId="0" applyNumberFormat="1" applyFont="1" applyFill="1" applyBorder="1" applyAlignment="1">
      <alignment horizontal="center" vertical="center" wrapText="1"/>
    </xf>
    <xf numFmtId="170" fontId="9" fillId="4" borderId="22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4" fontId="11" fillId="4" borderId="22" xfId="0" applyNumberFormat="1" applyFont="1" applyFill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0" fillId="0" borderId="0" xfId="0" applyFont="1"/>
    <xf numFmtId="0" fontId="11" fillId="4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4" borderId="0" xfId="0" applyFont="1" applyFill="1" applyAlignment="1">
      <alignment horizontal="center" vertical="distributed" wrapText="1"/>
    </xf>
    <xf numFmtId="164" fontId="11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center" vertical="center" wrapText="1"/>
    </xf>
    <xf numFmtId="4" fontId="5" fillId="4" borderId="0" xfId="5" applyNumberFormat="1" applyFont="1" applyFill="1" applyAlignment="1">
      <alignment horizontal="center" vertical="center" wrapText="1"/>
    </xf>
    <xf numFmtId="4" fontId="5" fillId="4" borderId="0" xfId="5" applyNumberFormat="1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4" fontId="11" fillId="4" borderId="24" xfId="1" applyNumberFormat="1" applyFont="1" applyFill="1" applyBorder="1" applyAlignment="1">
      <alignment horizontal="center" vertical="center"/>
    </xf>
    <xf numFmtId="169" fontId="12" fillId="4" borderId="7" xfId="1" applyFont="1" applyFill="1" applyBorder="1" applyAlignment="1">
      <alignment horizontal="center" vertical="center" wrapText="1"/>
    </xf>
    <xf numFmtId="169" fontId="12" fillId="4" borderId="16" xfId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/>
    </xf>
    <xf numFmtId="4" fontId="12" fillId="4" borderId="1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 vertical="center" wrapText="1"/>
    </xf>
    <xf numFmtId="164" fontId="12" fillId="4" borderId="16" xfId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0" fontId="8" fillId="0" borderId="8" xfId="0" applyNumberFormat="1" applyFont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center" vertical="center"/>
    </xf>
    <xf numFmtId="40" fontId="8" fillId="0" borderId="13" xfId="0" applyNumberFormat="1" applyFont="1" applyBorder="1" applyAlignment="1">
      <alignment horizontal="center" vertical="center"/>
    </xf>
    <xf numFmtId="40" fontId="8" fillId="0" borderId="14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4" xr:uid="{FC6442F3-DAE0-454C-AC29-4D76CF7A8504}"/>
    <cellStyle name="Normal 4" xfId="5" xr:uid="{3E19B535-59D4-436E-A56D-5467DDB04DBB}"/>
    <cellStyle name="Normal 5" xfId="3" xr:uid="{D10D3725-A3CB-45E7-93DB-6BCC2C2B2AF6}"/>
    <cellStyle name="Normal_ORÇAMENTO SINTÉTICO LÂMINA CENTRAL" xfId="2" xr:uid="{3E1C8C75-7CAE-4005-9F29-EF5BBE51D2CE}"/>
    <cellStyle name="Vírgula" xfId="1" builtinId="3"/>
  </cellStyles>
  <dxfs count="468"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8D33-C90C-4D6D-91DE-3270DD70273B}">
  <dimension ref="A1:BJ529"/>
  <sheetViews>
    <sheetView showGridLines="0" showZeros="0" tabSelected="1" view="pageBreakPreview" topLeftCell="B286" zoomScale="85" zoomScaleNormal="100" zoomScaleSheetLayoutView="85" workbookViewId="0">
      <selection activeCell="J295" sqref="J295"/>
    </sheetView>
  </sheetViews>
  <sheetFormatPr defaultColWidth="9.140625" defaultRowHeight="12" x14ac:dyDescent="0.2"/>
  <cols>
    <col min="1" max="1" width="3.140625" style="1" hidden="1" customWidth="1"/>
    <col min="2" max="2" width="2.42578125" style="1" customWidth="1"/>
    <col min="3" max="3" width="23.42578125" style="2" customWidth="1"/>
    <col min="4" max="4" width="45.42578125" style="1" customWidth="1"/>
    <col min="5" max="5" width="11.7109375" style="2" customWidth="1"/>
    <col min="6" max="6" width="18.5703125" style="1" customWidth="1"/>
    <col min="7" max="8" width="17.7109375" style="1" hidden="1" customWidth="1"/>
    <col min="9" max="9" width="17.5703125" style="3" customWidth="1"/>
    <col min="10" max="10" width="17.7109375" style="3" customWidth="1"/>
    <col min="11" max="11" width="18.7109375" style="3" customWidth="1"/>
    <col min="12" max="12" width="17.42578125" style="3" hidden="1" customWidth="1"/>
    <col min="13" max="13" width="16.28515625" style="3" hidden="1" customWidth="1"/>
    <col min="14" max="14" width="17.28515625" style="3" hidden="1" customWidth="1"/>
    <col min="15" max="15" width="16.28515625" style="3" hidden="1" customWidth="1"/>
    <col min="16" max="16" width="17.28515625" style="3" hidden="1" customWidth="1"/>
    <col min="17" max="17" width="16.28515625" style="3" hidden="1" customWidth="1"/>
    <col min="18" max="18" width="17.28515625" style="3" hidden="1" customWidth="1"/>
    <col min="19" max="19" width="16.28515625" style="3" hidden="1" customWidth="1"/>
    <col min="20" max="20" width="17.28515625" style="3" hidden="1" customWidth="1"/>
    <col min="21" max="21" width="16.28515625" style="3" hidden="1" customWidth="1"/>
    <col min="22" max="22" width="17.28515625" style="3" hidden="1" customWidth="1"/>
    <col min="23" max="23" width="14.7109375" style="3" hidden="1" customWidth="1"/>
    <col min="24" max="24" width="17.28515625" style="3" hidden="1" customWidth="1"/>
    <col min="25" max="25" width="14.7109375" style="3" hidden="1" customWidth="1"/>
    <col min="26" max="26" width="17.5703125" style="3" hidden="1" customWidth="1"/>
    <col min="27" max="27" width="14.7109375" style="3" hidden="1" customWidth="1"/>
    <col min="28" max="28" width="17.5703125" style="3" hidden="1" customWidth="1"/>
    <col min="29" max="29" width="14.7109375" style="3" hidden="1" customWidth="1"/>
    <col min="30" max="30" width="17.5703125" style="3" hidden="1" customWidth="1"/>
    <col min="31" max="31" width="14.7109375" style="3" hidden="1" customWidth="1"/>
    <col min="32" max="32" width="17" style="3" hidden="1" customWidth="1"/>
    <col min="33" max="33" width="14.7109375" style="3" hidden="1" customWidth="1"/>
    <col min="34" max="34" width="16.7109375" style="3" hidden="1" customWidth="1"/>
    <col min="35" max="35" width="14.7109375" style="3" hidden="1" customWidth="1"/>
    <col min="36" max="36" width="17" style="3" hidden="1" customWidth="1"/>
    <col min="37" max="37" width="14.7109375" style="3" hidden="1" customWidth="1"/>
    <col min="38" max="38" width="17.28515625" style="3" hidden="1" customWidth="1"/>
    <col min="39" max="39" width="16.28515625" style="3" hidden="1" customWidth="1"/>
    <col min="40" max="43" width="20.5703125" style="4" customWidth="1"/>
    <col min="44" max="44" width="2.5703125" style="4" customWidth="1"/>
    <col min="45" max="45" width="17.140625" style="5" hidden="1" customWidth="1"/>
    <col min="46" max="46" width="15.85546875" style="5" hidden="1" customWidth="1"/>
    <col min="47" max="47" width="14.42578125" style="1" hidden="1" customWidth="1"/>
    <col min="48" max="48" width="20.42578125" style="1" hidden="1" customWidth="1"/>
    <col min="49" max="16384" width="9.140625" style="1"/>
  </cols>
  <sheetData>
    <row r="1" spans="1:55" ht="12.75" thickBot="1" x14ac:dyDescent="0.25"/>
    <row r="2" spans="1:55" s="6" customFormat="1" ht="28.5" customHeight="1" thickBot="1" x14ac:dyDescent="0.25">
      <c r="C2" s="170" t="s">
        <v>0</v>
      </c>
      <c r="D2" s="171"/>
      <c r="E2" s="171"/>
      <c r="F2" s="171"/>
      <c r="G2" s="171"/>
      <c r="H2" s="171"/>
      <c r="I2" s="170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0"/>
      <c r="AO2" s="171"/>
      <c r="AP2" s="171"/>
      <c r="AQ2" s="172"/>
      <c r="AR2"/>
      <c r="AS2"/>
      <c r="AT2"/>
      <c r="AU2"/>
      <c r="AV2" s="7"/>
      <c r="AW2"/>
      <c r="AX2"/>
      <c r="AY2"/>
      <c r="AZ2"/>
      <c r="BA2"/>
      <c r="BB2" s="8"/>
      <c r="BC2" s="8"/>
    </row>
    <row r="3" spans="1:55" s="6" customFormat="1" ht="34.5" customHeight="1" thickBot="1" x14ac:dyDescent="0.25">
      <c r="C3" s="9" t="s">
        <v>1</v>
      </c>
      <c r="D3" s="173" t="s">
        <v>558</v>
      </c>
      <c r="E3" s="173"/>
      <c r="F3" s="173"/>
      <c r="G3" s="173"/>
      <c r="H3" s="173"/>
      <c r="I3" s="173"/>
      <c r="J3" s="173"/>
      <c r="K3" s="173"/>
      <c r="L3" s="173"/>
      <c r="M3" s="173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73" t="s">
        <v>582</v>
      </c>
      <c r="AO3" s="173"/>
      <c r="AP3" s="173"/>
      <c r="AQ3" s="174"/>
      <c r="AR3" s="11"/>
      <c r="AS3" s="12"/>
      <c r="AT3" s="12"/>
      <c r="AU3" s="12"/>
      <c r="AV3" s="12"/>
      <c r="AW3" s="12"/>
      <c r="AX3" s="12"/>
      <c r="AY3" s="12"/>
      <c r="AZ3" s="12"/>
      <c r="BA3" s="12"/>
      <c r="BB3" s="8"/>
      <c r="BC3" s="8"/>
    </row>
    <row r="4" spans="1:55" s="6" customFormat="1" ht="31.5" customHeight="1" thickBot="1" x14ac:dyDescent="0.25">
      <c r="C4" s="85" t="s">
        <v>588</v>
      </c>
      <c r="D4" s="175" t="s">
        <v>589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4"/>
      <c r="AR4" s="15"/>
      <c r="AS4" s="16"/>
      <c r="AT4" s="16"/>
      <c r="AU4" s="16"/>
      <c r="AV4" s="16"/>
      <c r="AW4" s="17"/>
      <c r="AX4" s="16"/>
      <c r="AY4" s="16"/>
      <c r="AZ4" s="16"/>
      <c r="BA4" s="18"/>
      <c r="BB4" s="19"/>
      <c r="BC4" s="19"/>
    </row>
    <row r="5" spans="1:55" s="6" customFormat="1" ht="31.5" customHeight="1" thickBot="1" x14ac:dyDescent="0.25">
      <c r="C5" s="20" t="s">
        <v>2</v>
      </c>
      <c r="D5" s="173" t="s">
        <v>590</v>
      </c>
      <c r="E5" s="173"/>
      <c r="F5" s="173"/>
      <c r="G5" s="173"/>
      <c r="H5" s="173"/>
      <c r="I5" s="173"/>
      <c r="J5" s="173"/>
      <c r="K5" s="173"/>
      <c r="L5" s="13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2"/>
      <c r="AR5" s="15"/>
      <c r="AS5" s="16"/>
      <c r="AT5" s="16"/>
      <c r="AU5" s="16"/>
      <c r="AV5" s="16"/>
      <c r="AW5" s="17"/>
      <c r="AX5" s="16"/>
      <c r="AY5" s="16"/>
      <c r="AZ5" s="16"/>
      <c r="BA5" s="18"/>
      <c r="BB5" s="19"/>
      <c r="BC5" s="19"/>
    </row>
    <row r="6" spans="1:55" s="6" customFormat="1" ht="37.5" customHeight="1" thickBot="1" x14ac:dyDescent="0.25">
      <c r="C6" s="20" t="s">
        <v>3</v>
      </c>
      <c r="D6" s="173" t="s">
        <v>595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4"/>
      <c r="AR6" s="23"/>
      <c r="AS6" s="16"/>
      <c r="AT6" s="16"/>
      <c r="AU6" s="16"/>
      <c r="AV6" s="16"/>
      <c r="AW6" s="17"/>
      <c r="AX6" s="16"/>
      <c r="AY6" s="16"/>
      <c r="AZ6" s="16"/>
      <c r="BA6" s="18"/>
      <c r="BB6" s="19"/>
      <c r="BC6" s="19"/>
    </row>
    <row r="7" spans="1:55" s="6" customFormat="1" ht="31.5" customHeight="1" thickBot="1" x14ac:dyDescent="0.3">
      <c r="C7" s="176" t="s">
        <v>591</v>
      </c>
      <c r="D7" s="175"/>
      <c r="E7" s="175"/>
      <c r="F7" s="175"/>
      <c r="G7" s="175"/>
      <c r="H7" s="175"/>
      <c r="I7" s="176"/>
      <c r="J7" s="175"/>
      <c r="K7" s="175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1"/>
      <c r="AO7" s="177"/>
      <c r="AP7" s="177"/>
      <c r="AQ7" s="25"/>
      <c r="AR7" s="26"/>
      <c r="AS7" s="27"/>
      <c r="AT7" s="27"/>
      <c r="AU7" s="27"/>
      <c r="AV7" s="27"/>
      <c r="AW7" s="28"/>
      <c r="AX7" s="28"/>
      <c r="AY7" s="29"/>
      <c r="AZ7" s="29"/>
      <c r="BA7" s="29"/>
      <c r="BB7" s="30"/>
      <c r="BC7" s="30"/>
    </row>
    <row r="8" spans="1:55" s="6" customFormat="1" ht="31.5" customHeight="1" thickBot="1" x14ac:dyDescent="0.25">
      <c r="C8" s="167" t="s">
        <v>594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8"/>
      <c r="AR8" s="26"/>
      <c r="AS8" s="27"/>
      <c r="AT8" s="27"/>
      <c r="AU8" s="27"/>
      <c r="AV8" s="27"/>
      <c r="AW8" s="28"/>
      <c r="AX8" s="28"/>
      <c r="AY8" s="29"/>
      <c r="AZ8" s="29"/>
      <c r="BA8" s="29"/>
      <c r="BB8" s="30"/>
      <c r="BC8" s="30"/>
    </row>
    <row r="9" spans="1:55" s="6" customFormat="1" ht="42" customHeight="1" thickBot="1" x14ac:dyDescent="0.25">
      <c r="C9" s="161" t="s">
        <v>4</v>
      </c>
      <c r="D9" s="178" t="s">
        <v>5</v>
      </c>
      <c r="E9" s="167" t="s">
        <v>7</v>
      </c>
      <c r="F9" s="168"/>
      <c r="G9" s="161"/>
      <c r="H9" s="178"/>
      <c r="I9" s="181" t="s">
        <v>8</v>
      </c>
      <c r="J9" s="182" t="s">
        <v>9</v>
      </c>
      <c r="K9" s="183"/>
      <c r="L9" s="160" t="s">
        <v>592</v>
      </c>
      <c r="M9" s="159"/>
      <c r="N9" s="160" t="s">
        <v>10</v>
      </c>
      <c r="O9" s="159"/>
      <c r="P9" s="160" t="s">
        <v>10</v>
      </c>
      <c r="Q9" s="159"/>
      <c r="R9" s="160" t="s">
        <v>10</v>
      </c>
      <c r="S9" s="159"/>
      <c r="T9" s="160" t="s">
        <v>10</v>
      </c>
      <c r="U9" s="159"/>
      <c r="V9" s="160" t="s">
        <v>10</v>
      </c>
      <c r="W9" s="159"/>
      <c r="X9" s="160" t="s">
        <v>10</v>
      </c>
      <c r="Y9" s="159"/>
      <c r="Z9" s="160" t="s">
        <v>10</v>
      </c>
      <c r="AA9" s="159"/>
      <c r="AB9" s="160" t="s">
        <v>10</v>
      </c>
      <c r="AC9" s="159"/>
      <c r="AD9" s="160" t="s">
        <v>10</v>
      </c>
      <c r="AE9" s="159"/>
      <c r="AF9" s="160" t="s">
        <v>10</v>
      </c>
      <c r="AG9" s="159"/>
      <c r="AH9" s="160" t="s">
        <v>10</v>
      </c>
      <c r="AI9" s="159"/>
      <c r="AJ9" s="160" t="s">
        <v>10</v>
      </c>
      <c r="AK9" s="159"/>
      <c r="AL9" s="160" t="s">
        <v>10</v>
      </c>
      <c r="AM9" s="159"/>
      <c r="AN9" s="143" t="str">
        <f>"ACUMULADO ATÉ A " &amp; AT11</f>
        <v>ACUMULADO ATÉ A 1ª MEDIÇÃO</v>
      </c>
      <c r="AO9" s="143"/>
      <c r="AP9" s="143"/>
      <c r="AQ9" s="143"/>
      <c r="AR9"/>
      <c r="AS9" s="30"/>
      <c r="AT9" s="30"/>
    </row>
    <row r="10" spans="1:55" s="6" customFormat="1" ht="36" customHeight="1" thickBot="1" x14ac:dyDescent="0.25">
      <c r="C10" s="162"/>
      <c r="D10" s="179"/>
      <c r="E10" s="164" t="s">
        <v>6</v>
      </c>
      <c r="F10" s="161" t="s">
        <v>593</v>
      </c>
      <c r="G10" s="162"/>
      <c r="H10" s="179"/>
      <c r="I10" s="181"/>
      <c r="J10" s="184"/>
      <c r="K10" s="185"/>
      <c r="L10" s="86" t="s">
        <v>7</v>
      </c>
      <c r="M10" s="150" t="s">
        <v>11</v>
      </c>
      <c r="N10" s="86" t="s">
        <v>7</v>
      </c>
      <c r="O10" s="150" t="s">
        <v>11</v>
      </c>
      <c r="P10" s="86" t="s">
        <v>7</v>
      </c>
      <c r="Q10" s="150" t="s">
        <v>11</v>
      </c>
      <c r="R10" s="86" t="s">
        <v>7</v>
      </c>
      <c r="S10" s="150" t="s">
        <v>11</v>
      </c>
      <c r="T10" s="86" t="s">
        <v>7</v>
      </c>
      <c r="U10" s="150" t="s">
        <v>11</v>
      </c>
      <c r="V10" s="86" t="s">
        <v>7</v>
      </c>
      <c r="W10" s="150" t="s">
        <v>11</v>
      </c>
      <c r="X10" s="86" t="s">
        <v>7</v>
      </c>
      <c r="Y10" s="150" t="s">
        <v>11</v>
      </c>
      <c r="Z10" s="86" t="s">
        <v>7</v>
      </c>
      <c r="AA10" s="150" t="s">
        <v>11</v>
      </c>
      <c r="AB10" s="86" t="s">
        <v>7</v>
      </c>
      <c r="AC10" s="150" t="s">
        <v>11</v>
      </c>
      <c r="AD10" s="86" t="s">
        <v>7</v>
      </c>
      <c r="AE10" s="150" t="s">
        <v>11</v>
      </c>
      <c r="AF10" s="86" t="s">
        <v>7</v>
      </c>
      <c r="AG10" s="150" t="s">
        <v>11</v>
      </c>
      <c r="AH10" s="86" t="s">
        <v>7</v>
      </c>
      <c r="AI10" s="150" t="s">
        <v>11</v>
      </c>
      <c r="AJ10" s="86" t="s">
        <v>7</v>
      </c>
      <c r="AK10" s="150" t="s">
        <v>11</v>
      </c>
      <c r="AL10" s="86" t="s">
        <v>7</v>
      </c>
      <c r="AM10" s="150" t="s">
        <v>11</v>
      </c>
      <c r="AN10" s="150" t="s">
        <v>12</v>
      </c>
      <c r="AO10" s="150" t="s">
        <v>13</v>
      </c>
      <c r="AP10" s="153" t="s">
        <v>14</v>
      </c>
      <c r="AQ10" s="153" t="s">
        <v>15</v>
      </c>
      <c r="AR10"/>
      <c r="AS10" s="31"/>
      <c r="AT10" s="32"/>
    </row>
    <row r="11" spans="1:55" s="6" customFormat="1" ht="19.5" customHeight="1" thickBot="1" x14ac:dyDescent="0.25">
      <c r="C11" s="162"/>
      <c r="D11" s="179"/>
      <c r="E11" s="165"/>
      <c r="F11" s="162"/>
      <c r="G11" s="162"/>
      <c r="H11" s="179"/>
      <c r="I11" s="181"/>
      <c r="J11" s="186"/>
      <c r="K11" s="187"/>
      <c r="L11" s="158" t="s">
        <v>16</v>
      </c>
      <c r="M11" s="151"/>
      <c r="N11" s="143" t="s">
        <v>17</v>
      </c>
      <c r="O11" s="151"/>
      <c r="P11" s="143" t="s">
        <v>18</v>
      </c>
      <c r="Q11" s="151"/>
      <c r="R11" s="143" t="s">
        <v>19</v>
      </c>
      <c r="S11" s="151"/>
      <c r="T11" s="143" t="s">
        <v>20</v>
      </c>
      <c r="U11" s="151"/>
      <c r="V11" s="143" t="s">
        <v>21</v>
      </c>
      <c r="W11" s="151"/>
      <c r="X11" s="143" t="s">
        <v>22</v>
      </c>
      <c r="Y11" s="151"/>
      <c r="Z11" s="143" t="s">
        <v>23</v>
      </c>
      <c r="AA11" s="151"/>
      <c r="AB11" s="143" t="s">
        <v>24</v>
      </c>
      <c r="AC11" s="151"/>
      <c r="AD11" s="143" t="s">
        <v>25</v>
      </c>
      <c r="AE11" s="151"/>
      <c r="AF11" s="143" t="s">
        <v>26</v>
      </c>
      <c r="AG11" s="151"/>
      <c r="AH11" s="143" t="s">
        <v>27</v>
      </c>
      <c r="AI11" s="151"/>
      <c r="AJ11" s="143" t="s">
        <v>28</v>
      </c>
      <c r="AK11" s="151"/>
      <c r="AL11" s="143" t="s">
        <v>29</v>
      </c>
      <c r="AM11" s="151"/>
      <c r="AN11" s="151"/>
      <c r="AO11" s="151"/>
      <c r="AP11" s="154"/>
      <c r="AQ11" s="154"/>
      <c r="AR11"/>
      <c r="AS11" s="31"/>
      <c r="AT11" s="144" t="s">
        <v>16</v>
      </c>
      <c r="AU11" s="147" t="s">
        <v>30</v>
      </c>
    </row>
    <row r="12" spans="1:55" s="6" customFormat="1" ht="29.25" customHeight="1" thickBot="1" x14ac:dyDescent="0.25">
      <c r="C12" s="163"/>
      <c r="D12" s="180"/>
      <c r="E12" s="166"/>
      <c r="F12" s="163"/>
      <c r="G12" s="163"/>
      <c r="H12" s="180"/>
      <c r="I12" s="181"/>
      <c r="J12" s="33" t="s">
        <v>31</v>
      </c>
      <c r="K12" s="34" t="s">
        <v>32</v>
      </c>
      <c r="L12" s="159"/>
      <c r="M12" s="152"/>
      <c r="N12" s="143"/>
      <c r="O12" s="152"/>
      <c r="P12" s="143"/>
      <c r="Q12" s="152"/>
      <c r="R12" s="143"/>
      <c r="S12" s="152"/>
      <c r="T12" s="143"/>
      <c r="U12" s="152"/>
      <c r="V12" s="143"/>
      <c r="W12" s="152"/>
      <c r="X12" s="143"/>
      <c r="Y12" s="152"/>
      <c r="Z12" s="143"/>
      <c r="AA12" s="152"/>
      <c r="AB12" s="143"/>
      <c r="AC12" s="152"/>
      <c r="AD12" s="143"/>
      <c r="AE12" s="152"/>
      <c r="AF12" s="143"/>
      <c r="AG12" s="152"/>
      <c r="AH12" s="143"/>
      <c r="AI12" s="152"/>
      <c r="AJ12" s="143"/>
      <c r="AK12" s="152"/>
      <c r="AL12" s="143"/>
      <c r="AM12" s="152"/>
      <c r="AN12" s="152"/>
      <c r="AO12" s="152"/>
      <c r="AP12" s="155"/>
      <c r="AQ12" s="155"/>
      <c r="AR12"/>
      <c r="AS12" s="31"/>
      <c r="AT12" s="145"/>
      <c r="AU12" s="148"/>
    </row>
    <row r="13" spans="1:55" s="6" customFormat="1" ht="8.25" customHeight="1" x14ac:dyDescent="0.2">
      <c r="C13" s="87"/>
      <c r="D13" s="88"/>
      <c r="E13" s="89"/>
      <c r="F13" s="89"/>
      <c r="G13" s="90"/>
      <c r="H13" s="90"/>
      <c r="I13" s="91"/>
      <c r="J13" s="91"/>
      <c r="K13" s="9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  <c r="AO13" s="36"/>
      <c r="AP13" s="37"/>
      <c r="AQ13" s="37"/>
      <c r="AR13" s="38"/>
      <c r="AS13" s="38"/>
      <c r="AT13" s="146"/>
      <c r="AU13" s="149"/>
      <c r="AV13" s="17"/>
    </row>
    <row r="14" spans="1:55" s="6" customFormat="1" ht="30" customHeight="1" x14ac:dyDescent="0.2">
      <c r="A14" s="6" t="s">
        <v>33</v>
      </c>
      <c r="C14" s="92" t="s">
        <v>34</v>
      </c>
      <c r="D14" s="93" t="s">
        <v>35</v>
      </c>
      <c r="E14" s="94"/>
      <c r="F14" s="95"/>
      <c r="G14" s="96"/>
      <c r="H14" s="97"/>
      <c r="I14" s="95"/>
      <c r="J14" s="98"/>
      <c r="K14" s="9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40"/>
      <c r="AO14" s="40"/>
      <c r="AP14" s="41"/>
      <c r="AQ14" s="42"/>
      <c r="AR14" s="43"/>
      <c r="AS14" s="38"/>
      <c r="AT14" s="44"/>
      <c r="AU14" s="128" t="str">
        <f>IF(COUNTIF(AU15:AU22,"MEDIDO")&lt;&gt;0,"MEDIDO","NÃO MEDIDO")</f>
        <v>MEDIDO</v>
      </c>
      <c r="AV14" s="17"/>
    </row>
    <row r="15" spans="1:55" s="49" customFormat="1" ht="30" customHeight="1" x14ac:dyDescent="0.2">
      <c r="A15" s="6" t="s">
        <v>33</v>
      </c>
      <c r="B15" s="6"/>
      <c r="C15" s="92">
        <v>100</v>
      </c>
      <c r="D15" s="93" t="s">
        <v>36</v>
      </c>
      <c r="E15" s="94"/>
      <c r="F15" s="95"/>
      <c r="G15" s="96"/>
      <c r="H15" s="97"/>
      <c r="I15" s="95"/>
      <c r="J15" s="98"/>
      <c r="K15" s="99"/>
      <c r="L15" s="39"/>
      <c r="M15" s="39">
        <f>ROUND(L15*$I15,2)</f>
        <v>0</v>
      </c>
      <c r="N15" s="39"/>
      <c r="O15" s="39">
        <f>ROUND(N15*$I15,2)</f>
        <v>0</v>
      </c>
      <c r="P15" s="39"/>
      <c r="Q15" s="39">
        <f>ROUND(P15*$I15,2)</f>
        <v>0</v>
      </c>
      <c r="R15" s="39"/>
      <c r="S15" s="39">
        <f>ROUND(R15*$I15,2)</f>
        <v>0</v>
      </c>
      <c r="T15" s="39"/>
      <c r="U15" s="39">
        <f>ROUND(T15*$I15,2)</f>
        <v>0</v>
      </c>
      <c r="V15" s="39"/>
      <c r="W15" s="39">
        <f>ROUND(V15*$I15,2)</f>
        <v>0</v>
      </c>
      <c r="X15" s="39"/>
      <c r="Y15" s="39">
        <f>ROUND(X15*$I15,2)</f>
        <v>0</v>
      </c>
      <c r="Z15" s="39"/>
      <c r="AA15" s="39">
        <f>ROUND(Z15*$I15,2)</f>
        <v>0</v>
      </c>
      <c r="AB15" s="39"/>
      <c r="AC15" s="39">
        <f>ROUND(AB15*$I15,2)</f>
        <v>0</v>
      </c>
      <c r="AD15" s="39"/>
      <c r="AE15" s="39">
        <f>ROUND(AD15*$I15,2)</f>
        <v>0</v>
      </c>
      <c r="AF15" s="39"/>
      <c r="AG15" s="39">
        <f>ROUND(AF15*$I15,2)</f>
        <v>0</v>
      </c>
      <c r="AH15" s="39"/>
      <c r="AI15" s="39">
        <f>ROUND(AH15*$I15,2)</f>
        <v>0</v>
      </c>
      <c r="AJ15" s="39"/>
      <c r="AK15" s="39">
        <f>ROUND(AJ15*$I15,2)</f>
        <v>0</v>
      </c>
      <c r="AL15" s="39"/>
      <c r="AM15" s="39">
        <f>ROUND(AL15*$I15,2)</f>
        <v>0</v>
      </c>
      <c r="AN15" s="40">
        <f ca="1">SUMIF($L$10:$AM$12,"QUANTIDADE",L15:AM15)</f>
        <v>0</v>
      </c>
      <c r="AO15" s="40">
        <f>SUMIF($L$10:$AM$10,"valor medido",L15:AM15)</f>
        <v>0</v>
      </c>
      <c r="AP15" s="41">
        <f t="shared" ref="AP15:AP78" ca="1" si="0">I15-AN15</f>
        <v>0</v>
      </c>
      <c r="AQ15" s="42">
        <f t="shared" ref="AQ15:AQ78" si="1">K15-AO15</f>
        <v>0</v>
      </c>
      <c r="AR15" s="43"/>
      <c r="AS15" s="45"/>
      <c r="AT15" s="46">
        <f t="shared" ref="AT15:AT78" si="2">INDEX($L$11:$Y$291,ROW()-9,MATCH($AT$11,$L$11:$Y$11,0))</f>
        <v>0.21</v>
      </c>
      <c r="AU15" s="47" t="str">
        <f>IF(COUNTIF(AU16:AU19,"MEDIDO")&lt;&gt;0,"MEDIDO","NÃO MEDIDO")</f>
        <v>MEDIDO</v>
      </c>
      <c r="AV15" s="48"/>
    </row>
    <row r="16" spans="1:55" s="49" customFormat="1" ht="30" customHeight="1" x14ac:dyDescent="0.2">
      <c r="A16" s="49" t="s">
        <v>37</v>
      </c>
      <c r="C16" s="92" t="s">
        <v>38</v>
      </c>
      <c r="D16" s="93" t="s">
        <v>39</v>
      </c>
      <c r="E16" s="94" t="s">
        <v>40</v>
      </c>
      <c r="F16" s="95">
        <v>8</v>
      </c>
      <c r="G16" s="96"/>
      <c r="H16" s="97"/>
      <c r="I16" s="95">
        <f t="shared" ref="I16:I79" si="3">F16+G16+H16</f>
        <v>8</v>
      </c>
      <c r="J16" s="98">
        <v>54540.46</v>
      </c>
      <c r="K16" s="99">
        <f>ROUND(($F16*$J16),2)+ROUND(($G16*$J16),2)+ROUND(($H16*$J16),2)</f>
        <v>436323.68</v>
      </c>
      <c r="L16" s="50">
        <v>0.20799988999999999</v>
      </c>
      <c r="M16" s="39">
        <f>ROUND(L16*$J16,2)</f>
        <v>11344.41</v>
      </c>
      <c r="N16" s="50"/>
      <c r="O16" s="39">
        <f t="shared" ref="O16:O79" si="4">ROUND(N16*$I16,2)</f>
        <v>0</v>
      </c>
      <c r="P16" s="50"/>
      <c r="Q16" s="39">
        <f t="shared" ref="Q16:Q79" si="5">ROUND(P16*$I16,2)</f>
        <v>0</v>
      </c>
      <c r="R16" s="50"/>
      <c r="S16" s="39">
        <f t="shared" ref="S16:S79" si="6">ROUND(R16*$I16,2)</f>
        <v>0</v>
      </c>
      <c r="T16" s="50"/>
      <c r="U16" s="39">
        <f t="shared" ref="U16:U79" si="7">ROUND(T16*$I16,2)</f>
        <v>0</v>
      </c>
      <c r="V16" s="39"/>
      <c r="W16" s="39">
        <f t="shared" ref="W16:W79" si="8">ROUND(V16*$I16,2)</f>
        <v>0</v>
      </c>
      <c r="X16" s="39"/>
      <c r="Y16" s="39">
        <f t="shared" ref="Y16:Y79" si="9">ROUND(X16*$I16,2)</f>
        <v>0</v>
      </c>
      <c r="Z16" s="39"/>
      <c r="AA16" s="39">
        <f t="shared" ref="AA16:AA79" si="10">ROUND(Z16*$I16,2)</f>
        <v>0</v>
      </c>
      <c r="AB16" s="39"/>
      <c r="AC16" s="39">
        <f t="shared" ref="AC16:AC79" si="11">ROUND(AB16*$I16,2)</f>
        <v>0</v>
      </c>
      <c r="AD16" s="39"/>
      <c r="AE16" s="39">
        <f>ROUND(AD16*$J16,2)</f>
        <v>0</v>
      </c>
      <c r="AF16" s="39"/>
      <c r="AG16" s="39">
        <f>ROUND(AF16*$J16,2)</f>
        <v>0</v>
      </c>
      <c r="AH16" s="39"/>
      <c r="AI16" s="39">
        <f>ROUND(AH16*$J16,2)</f>
        <v>0</v>
      </c>
      <c r="AJ16" s="39"/>
      <c r="AK16" s="39">
        <f>ROUND(AJ16*$J16,2)</f>
        <v>0</v>
      </c>
      <c r="AL16" s="39"/>
      <c r="AM16" s="39">
        <f>ROUND(AL16*$J16,2)</f>
        <v>0</v>
      </c>
      <c r="AN16" s="51">
        <f>SUMIF($L$11:$AM$11,"QUANTIDADE",L16:AM16)</f>
        <v>0</v>
      </c>
      <c r="AO16" s="40">
        <f t="shared" ref="AO16:AO79" si="12">SUMIF($L$11:$AM$11,"VALOR MEDIDO",L16:AM16)</f>
        <v>0</v>
      </c>
      <c r="AP16" s="40">
        <f t="shared" si="0"/>
        <v>8</v>
      </c>
      <c r="AQ16" s="42">
        <f t="shared" si="1"/>
        <v>436323.68</v>
      </c>
      <c r="AR16" s="43"/>
      <c r="AS16" s="52"/>
      <c r="AT16" s="53">
        <f t="shared" si="2"/>
        <v>0.20799988999999999</v>
      </c>
      <c r="AU16" s="47" t="str">
        <f>IF(AT16&lt;&gt;0,"MEDIDO","NÃO MEDIDO")</f>
        <v>MEDIDO</v>
      </c>
      <c r="AV16" s="48"/>
    </row>
    <row r="17" spans="1:48" s="49" customFormat="1" ht="30" customHeight="1" x14ac:dyDescent="0.2">
      <c r="A17" s="49" t="s">
        <v>37</v>
      </c>
      <c r="C17" s="92" t="s">
        <v>41</v>
      </c>
      <c r="D17" s="93" t="s">
        <v>42</v>
      </c>
      <c r="E17" s="94" t="s">
        <v>40</v>
      </c>
      <c r="F17" s="95">
        <v>8</v>
      </c>
      <c r="G17" s="96"/>
      <c r="H17" s="97"/>
      <c r="I17" s="95">
        <f t="shared" si="3"/>
        <v>8</v>
      </c>
      <c r="J17" s="98">
        <v>20542.43</v>
      </c>
      <c r="K17" s="99">
        <f t="shared" ref="K17:K80" si="13">ROUND(($F17*$J17),2)+ROUND(($G17*$J17),2)+ROUND(($H17*$J17),2)</f>
        <v>164339.44</v>
      </c>
      <c r="L17" s="50">
        <v>0.20799988999999999</v>
      </c>
      <c r="M17" s="39">
        <f t="shared" ref="M17:M80" si="14">ROUND(L17*$J17,2)</f>
        <v>4272.82</v>
      </c>
      <c r="N17" s="50"/>
      <c r="O17" s="39">
        <f t="shared" si="4"/>
        <v>0</v>
      </c>
      <c r="P17" s="50"/>
      <c r="Q17" s="39">
        <f t="shared" si="5"/>
        <v>0</v>
      </c>
      <c r="R17" s="50"/>
      <c r="S17" s="39">
        <f t="shared" si="6"/>
        <v>0</v>
      </c>
      <c r="T17" s="50"/>
      <c r="U17" s="39">
        <f t="shared" si="7"/>
        <v>0</v>
      </c>
      <c r="V17" s="39"/>
      <c r="W17" s="39">
        <f t="shared" si="8"/>
        <v>0</v>
      </c>
      <c r="X17" s="39"/>
      <c r="Y17" s="39">
        <f t="shared" si="9"/>
        <v>0</v>
      </c>
      <c r="Z17" s="39"/>
      <c r="AA17" s="39">
        <f t="shared" si="10"/>
        <v>0</v>
      </c>
      <c r="AB17" s="39"/>
      <c r="AC17" s="39">
        <f t="shared" si="11"/>
        <v>0</v>
      </c>
      <c r="AD17" s="39"/>
      <c r="AE17" s="39">
        <f t="shared" ref="AE17:AE80" si="15">ROUND(AD17*$J17,2)</f>
        <v>0</v>
      </c>
      <c r="AF17" s="39"/>
      <c r="AG17" s="39">
        <f t="shared" ref="AG17:AG80" si="16">ROUND(AF17*$J17,2)</f>
        <v>0</v>
      </c>
      <c r="AH17" s="39"/>
      <c r="AI17" s="39">
        <f t="shared" ref="AI17:AI80" si="17">ROUND(AH17*$J17,2)</f>
        <v>0</v>
      </c>
      <c r="AJ17" s="39"/>
      <c r="AK17" s="39">
        <f t="shared" ref="AK17:AK80" si="18">ROUND(AJ17*$J17,2)</f>
        <v>0</v>
      </c>
      <c r="AL17" s="39"/>
      <c r="AM17" s="39">
        <f t="shared" ref="AM17:AM80" si="19">ROUND(AL17*$J17,2)</f>
        <v>0</v>
      </c>
      <c r="AN17" s="51">
        <f>SUMIF($L$11:$AM$11,"QUANTIDADE",L17:AM17)</f>
        <v>0</v>
      </c>
      <c r="AO17" s="40">
        <f t="shared" si="12"/>
        <v>0</v>
      </c>
      <c r="AP17" s="40">
        <f t="shared" si="0"/>
        <v>8</v>
      </c>
      <c r="AQ17" s="42">
        <f t="shared" si="1"/>
        <v>164339.44</v>
      </c>
      <c r="AR17" s="43"/>
      <c r="AS17" s="45"/>
      <c r="AT17" s="53">
        <f t="shared" si="2"/>
        <v>0.20799988999999999</v>
      </c>
      <c r="AU17" s="47" t="str">
        <f t="shared" ref="AU17:AU21" si="20">IF(AT17&lt;&gt;0,"MEDIDO","NÃO MEDIDO")</f>
        <v>MEDIDO</v>
      </c>
      <c r="AV17" s="48"/>
    </row>
    <row r="18" spans="1:48" s="49" customFormat="1" ht="30" customHeight="1" x14ac:dyDescent="0.2">
      <c r="A18" s="49" t="s">
        <v>37</v>
      </c>
      <c r="C18" s="92" t="s">
        <v>43</v>
      </c>
      <c r="D18" s="93" t="s">
        <v>44</v>
      </c>
      <c r="E18" s="94" t="s">
        <v>40</v>
      </c>
      <c r="F18" s="95">
        <v>8</v>
      </c>
      <c r="G18" s="96"/>
      <c r="H18" s="97"/>
      <c r="I18" s="95">
        <f t="shared" si="3"/>
        <v>8</v>
      </c>
      <c r="J18" s="98">
        <v>2024.82</v>
      </c>
      <c r="K18" s="99">
        <f t="shared" si="13"/>
        <v>16198.56</v>
      </c>
      <c r="L18" s="50">
        <v>0.20799988999999999</v>
      </c>
      <c r="M18" s="39">
        <f t="shared" si="14"/>
        <v>421.16</v>
      </c>
      <c r="N18" s="50"/>
      <c r="O18" s="39">
        <f t="shared" si="4"/>
        <v>0</v>
      </c>
      <c r="P18" s="50"/>
      <c r="Q18" s="39">
        <f t="shared" si="5"/>
        <v>0</v>
      </c>
      <c r="R18" s="50"/>
      <c r="S18" s="39">
        <f t="shared" si="6"/>
        <v>0</v>
      </c>
      <c r="T18" s="50"/>
      <c r="U18" s="39">
        <f t="shared" si="7"/>
        <v>0</v>
      </c>
      <c r="V18" s="39"/>
      <c r="W18" s="39">
        <f t="shared" si="8"/>
        <v>0</v>
      </c>
      <c r="X18" s="39"/>
      <c r="Y18" s="39">
        <f t="shared" si="9"/>
        <v>0</v>
      </c>
      <c r="Z18" s="39"/>
      <c r="AA18" s="39">
        <f t="shared" si="10"/>
        <v>0</v>
      </c>
      <c r="AB18" s="39"/>
      <c r="AC18" s="39">
        <f t="shared" si="11"/>
        <v>0</v>
      </c>
      <c r="AD18" s="39"/>
      <c r="AE18" s="39">
        <f t="shared" si="15"/>
        <v>0</v>
      </c>
      <c r="AF18" s="39"/>
      <c r="AG18" s="39">
        <f t="shared" si="16"/>
        <v>0</v>
      </c>
      <c r="AH18" s="39"/>
      <c r="AI18" s="39">
        <f t="shared" si="17"/>
        <v>0</v>
      </c>
      <c r="AJ18" s="39"/>
      <c r="AK18" s="39">
        <f t="shared" si="18"/>
        <v>0</v>
      </c>
      <c r="AL18" s="39"/>
      <c r="AM18" s="39">
        <f t="shared" si="19"/>
        <v>0</v>
      </c>
      <c r="AN18" s="51">
        <f>SUMIF($L$11:$AM$11,"QUANTIDADE",L18:AM18)</f>
        <v>0</v>
      </c>
      <c r="AO18" s="40">
        <f t="shared" si="12"/>
        <v>0</v>
      </c>
      <c r="AP18" s="40">
        <f t="shared" si="0"/>
        <v>8</v>
      </c>
      <c r="AQ18" s="42">
        <f t="shared" si="1"/>
        <v>16198.56</v>
      </c>
      <c r="AR18" s="43"/>
      <c r="AS18" s="45"/>
      <c r="AT18" s="53">
        <f t="shared" si="2"/>
        <v>0.20799988999999999</v>
      </c>
      <c r="AU18" s="47" t="str">
        <f>IF(AT18&lt;&gt;0,"MEDIDO","NÃO MEDIDO")</f>
        <v>MEDIDO</v>
      </c>
      <c r="AV18" s="48"/>
    </row>
    <row r="19" spans="1:48" s="49" customFormat="1" ht="30" customHeight="1" x14ac:dyDescent="0.2">
      <c r="A19" s="49" t="s">
        <v>37</v>
      </c>
      <c r="C19" s="92" t="s">
        <v>45</v>
      </c>
      <c r="D19" s="93" t="s">
        <v>46</v>
      </c>
      <c r="E19" s="94" t="s">
        <v>40</v>
      </c>
      <c r="F19" s="95">
        <v>8</v>
      </c>
      <c r="G19" s="96"/>
      <c r="H19" s="97"/>
      <c r="I19" s="95">
        <f t="shared" si="3"/>
        <v>8</v>
      </c>
      <c r="J19" s="98">
        <v>1967.67</v>
      </c>
      <c r="K19" s="99">
        <f t="shared" si="13"/>
        <v>15741.36</v>
      </c>
      <c r="L19" s="50">
        <v>0.20799988999999999</v>
      </c>
      <c r="M19" s="39">
        <f t="shared" si="14"/>
        <v>409.28</v>
      </c>
      <c r="N19" s="50"/>
      <c r="O19" s="39">
        <f t="shared" si="4"/>
        <v>0</v>
      </c>
      <c r="P19" s="50"/>
      <c r="Q19" s="39">
        <f t="shared" si="5"/>
        <v>0</v>
      </c>
      <c r="R19" s="50"/>
      <c r="S19" s="39">
        <f t="shared" si="6"/>
        <v>0</v>
      </c>
      <c r="T19" s="50"/>
      <c r="U19" s="39">
        <f t="shared" si="7"/>
        <v>0</v>
      </c>
      <c r="V19" s="39"/>
      <c r="W19" s="39">
        <f t="shared" si="8"/>
        <v>0</v>
      </c>
      <c r="X19" s="39"/>
      <c r="Y19" s="39">
        <f t="shared" si="9"/>
        <v>0</v>
      </c>
      <c r="Z19" s="39"/>
      <c r="AA19" s="39">
        <f t="shared" si="10"/>
        <v>0</v>
      </c>
      <c r="AB19" s="39"/>
      <c r="AC19" s="39">
        <f t="shared" si="11"/>
        <v>0</v>
      </c>
      <c r="AD19" s="39"/>
      <c r="AE19" s="39">
        <f t="shared" si="15"/>
        <v>0</v>
      </c>
      <c r="AF19" s="39"/>
      <c r="AG19" s="39">
        <f t="shared" si="16"/>
        <v>0</v>
      </c>
      <c r="AH19" s="39"/>
      <c r="AI19" s="39">
        <f t="shared" si="17"/>
        <v>0</v>
      </c>
      <c r="AJ19" s="39"/>
      <c r="AK19" s="39">
        <f t="shared" si="18"/>
        <v>0</v>
      </c>
      <c r="AL19" s="39"/>
      <c r="AM19" s="39">
        <f t="shared" si="19"/>
        <v>0</v>
      </c>
      <c r="AN19" s="51">
        <f>SUMIF($L$11:$AM$11,"QUANTIDADE",L19:AM19)</f>
        <v>0</v>
      </c>
      <c r="AO19" s="40">
        <f t="shared" si="12"/>
        <v>0</v>
      </c>
      <c r="AP19" s="40">
        <f t="shared" si="0"/>
        <v>8</v>
      </c>
      <c r="AQ19" s="42">
        <f t="shared" si="1"/>
        <v>15741.36</v>
      </c>
      <c r="AR19" s="43"/>
      <c r="AS19" s="45"/>
      <c r="AT19" s="53">
        <f t="shared" si="2"/>
        <v>0</v>
      </c>
      <c r="AU19" s="47" t="str">
        <f t="shared" si="20"/>
        <v>NÃO MEDIDO</v>
      </c>
      <c r="AV19" s="48"/>
    </row>
    <row r="20" spans="1:48" s="49" customFormat="1" ht="30" customHeight="1" x14ac:dyDescent="0.2">
      <c r="A20" s="6" t="s">
        <v>33</v>
      </c>
      <c r="B20" s="6"/>
      <c r="C20" s="92">
        <v>10200</v>
      </c>
      <c r="D20" s="93" t="s">
        <v>47</v>
      </c>
      <c r="E20" s="94"/>
      <c r="F20" s="95"/>
      <c r="G20" s="96"/>
      <c r="H20" s="97"/>
      <c r="I20" s="95">
        <f t="shared" si="3"/>
        <v>0</v>
      </c>
      <c r="J20" s="98"/>
      <c r="K20" s="99">
        <f t="shared" si="13"/>
        <v>0</v>
      </c>
      <c r="L20" s="39"/>
      <c r="M20" s="39">
        <f t="shared" si="14"/>
        <v>0</v>
      </c>
      <c r="N20" s="39"/>
      <c r="O20" s="39">
        <f t="shared" si="4"/>
        <v>0</v>
      </c>
      <c r="P20" s="39"/>
      <c r="Q20" s="39">
        <f t="shared" si="5"/>
        <v>0</v>
      </c>
      <c r="R20" s="39"/>
      <c r="S20" s="39">
        <f t="shared" si="6"/>
        <v>0</v>
      </c>
      <c r="T20" s="39"/>
      <c r="U20" s="39">
        <f t="shared" si="7"/>
        <v>0</v>
      </c>
      <c r="V20" s="39"/>
      <c r="W20" s="39">
        <f t="shared" si="8"/>
        <v>0</v>
      </c>
      <c r="X20" s="39"/>
      <c r="Y20" s="39">
        <f t="shared" si="9"/>
        <v>0</v>
      </c>
      <c r="Z20" s="39"/>
      <c r="AA20" s="39">
        <f t="shared" si="10"/>
        <v>0</v>
      </c>
      <c r="AB20" s="39"/>
      <c r="AC20" s="39">
        <f t="shared" si="11"/>
        <v>0</v>
      </c>
      <c r="AD20" s="39"/>
      <c r="AE20" s="39">
        <f t="shared" si="15"/>
        <v>0</v>
      </c>
      <c r="AF20" s="39"/>
      <c r="AG20" s="39">
        <f t="shared" si="16"/>
        <v>0</v>
      </c>
      <c r="AH20" s="39"/>
      <c r="AI20" s="39">
        <f t="shared" si="17"/>
        <v>0</v>
      </c>
      <c r="AJ20" s="39"/>
      <c r="AK20" s="39">
        <f t="shared" si="18"/>
        <v>0</v>
      </c>
      <c r="AL20" s="39"/>
      <c r="AM20" s="39">
        <f t="shared" si="19"/>
        <v>0</v>
      </c>
      <c r="AN20" s="40">
        <f>SUMIF($L$10:$AM$10,"QUANTIDADE",L20:AM20)</f>
        <v>0</v>
      </c>
      <c r="AO20" s="40">
        <f t="shared" si="12"/>
        <v>0</v>
      </c>
      <c r="AP20" s="40">
        <f t="shared" si="0"/>
        <v>0</v>
      </c>
      <c r="AQ20" s="42">
        <f t="shared" si="1"/>
        <v>0</v>
      </c>
      <c r="AR20" s="43"/>
      <c r="AS20" s="45"/>
      <c r="AT20" s="46">
        <f t="shared" si="2"/>
        <v>1</v>
      </c>
      <c r="AU20" s="47" t="str">
        <f>IF(COUNTIF(AU21:AU22,"MEDIDO")&lt;&gt;0,"MEDIDO","NÃO MEDIDO")</f>
        <v>NÃO MEDIDO</v>
      </c>
      <c r="AV20" s="48"/>
    </row>
    <row r="21" spans="1:48" s="49" customFormat="1" ht="41.25" customHeight="1" x14ac:dyDescent="0.2">
      <c r="A21" s="49" t="s">
        <v>37</v>
      </c>
      <c r="C21" s="92" t="s">
        <v>48</v>
      </c>
      <c r="D21" s="93" t="s">
        <v>49</v>
      </c>
      <c r="E21" s="94" t="s">
        <v>40</v>
      </c>
      <c r="F21" s="95">
        <v>8</v>
      </c>
      <c r="G21" s="96"/>
      <c r="H21" s="97"/>
      <c r="I21" s="95">
        <f t="shared" si="3"/>
        <v>8</v>
      </c>
      <c r="J21" s="98">
        <v>4357.49</v>
      </c>
      <c r="K21" s="99">
        <f t="shared" si="13"/>
        <v>34859.919999999998</v>
      </c>
      <c r="L21" s="39">
        <v>1</v>
      </c>
      <c r="M21" s="39">
        <f>ROUND(L21*$J21,2)</f>
        <v>4357.49</v>
      </c>
      <c r="N21" s="39"/>
      <c r="O21" s="39">
        <f t="shared" si="4"/>
        <v>0</v>
      </c>
      <c r="P21" s="39"/>
      <c r="Q21" s="39">
        <f t="shared" si="5"/>
        <v>0</v>
      </c>
      <c r="R21" s="39"/>
      <c r="S21" s="39">
        <f t="shared" si="6"/>
        <v>0</v>
      </c>
      <c r="T21" s="39"/>
      <c r="U21" s="39">
        <f t="shared" si="7"/>
        <v>0</v>
      </c>
      <c r="V21" s="39"/>
      <c r="W21" s="39">
        <f t="shared" si="8"/>
        <v>0</v>
      </c>
      <c r="X21" s="39"/>
      <c r="Y21" s="39">
        <f t="shared" si="9"/>
        <v>0</v>
      </c>
      <c r="Z21" s="39"/>
      <c r="AA21" s="39">
        <f t="shared" si="10"/>
        <v>0</v>
      </c>
      <c r="AB21" s="39"/>
      <c r="AC21" s="39">
        <f t="shared" si="11"/>
        <v>0</v>
      </c>
      <c r="AD21" s="39"/>
      <c r="AE21" s="39">
        <f t="shared" si="15"/>
        <v>0</v>
      </c>
      <c r="AF21" s="39"/>
      <c r="AG21" s="39">
        <f t="shared" si="16"/>
        <v>0</v>
      </c>
      <c r="AH21" s="39"/>
      <c r="AI21" s="39">
        <f t="shared" si="17"/>
        <v>0</v>
      </c>
      <c r="AJ21" s="39"/>
      <c r="AK21" s="39">
        <f t="shared" si="18"/>
        <v>0</v>
      </c>
      <c r="AL21" s="39"/>
      <c r="AM21" s="39">
        <f t="shared" si="19"/>
        <v>0</v>
      </c>
      <c r="AN21" s="40">
        <f t="shared" ref="AN21:AN84" si="21">SUMIF($L$11:$AM$11,"QUANTIDADE",L21:AM21)</f>
        <v>0</v>
      </c>
      <c r="AO21" s="40">
        <f t="shared" si="12"/>
        <v>0</v>
      </c>
      <c r="AP21" s="40">
        <f t="shared" si="0"/>
        <v>8</v>
      </c>
      <c r="AQ21" s="42">
        <f t="shared" si="1"/>
        <v>34859.919999999998</v>
      </c>
      <c r="AR21" s="43"/>
      <c r="AS21" s="43"/>
      <c r="AT21" s="131">
        <f t="shared" si="2"/>
        <v>0</v>
      </c>
      <c r="AU21" s="129" t="str">
        <f t="shared" si="20"/>
        <v>NÃO MEDIDO</v>
      </c>
      <c r="AV21" s="130"/>
    </row>
    <row r="22" spans="1:48" s="49" customFormat="1" ht="30" customHeight="1" x14ac:dyDescent="0.2">
      <c r="A22" s="49" t="s">
        <v>37</v>
      </c>
      <c r="C22" s="92" t="s">
        <v>51</v>
      </c>
      <c r="D22" s="93" t="s">
        <v>52</v>
      </c>
      <c r="E22" s="94" t="s">
        <v>53</v>
      </c>
      <c r="F22" s="95">
        <v>8</v>
      </c>
      <c r="G22" s="96"/>
      <c r="H22" s="97"/>
      <c r="I22" s="95">
        <f t="shared" si="3"/>
        <v>8</v>
      </c>
      <c r="J22" s="98">
        <v>11068.16</v>
      </c>
      <c r="K22" s="99">
        <f t="shared" si="13"/>
        <v>88545.279999999999</v>
      </c>
      <c r="L22" s="39"/>
      <c r="M22" s="39">
        <f t="shared" si="14"/>
        <v>0</v>
      </c>
      <c r="N22" s="39"/>
      <c r="O22" s="39">
        <f t="shared" si="4"/>
        <v>0</v>
      </c>
      <c r="P22" s="39"/>
      <c r="Q22" s="39">
        <f t="shared" si="5"/>
        <v>0</v>
      </c>
      <c r="R22" s="39"/>
      <c r="S22" s="39">
        <f t="shared" si="6"/>
        <v>0</v>
      </c>
      <c r="T22" s="39"/>
      <c r="U22" s="39">
        <f t="shared" si="7"/>
        <v>0</v>
      </c>
      <c r="V22" s="39"/>
      <c r="W22" s="39">
        <f t="shared" si="8"/>
        <v>0</v>
      </c>
      <c r="X22" s="39"/>
      <c r="Y22" s="39">
        <f t="shared" si="9"/>
        <v>0</v>
      </c>
      <c r="Z22" s="39"/>
      <c r="AA22" s="39">
        <f t="shared" si="10"/>
        <v>0</v>
      </c>
      <c r="AB22" s="39"/>
      <c r="AC22" s="39">
        <f t="shared" si="11"/>
        <v>0</v>
      </c>
      <c r="AD22" s="39"/>
      <c r="AE22" s="39">
        <f t="shared" si="15"/>
        <v>0</v>
      </c>
      <c r="AF22" s="39"/>
      <c r="AG22" s="39">
        <f t="shared" si="16"/>
        <v>0</v>
      </c>
      <c r="AH22" s="39"/>
      <c r="AI22" s="39">
        <f t="shared" si="17"/>
        <v>0</v>
      </c>
      <c r="AJ22" s="39"/>
      <c r="AK22" s="39">
        <f t="shared" si="18"/>
        <v>0</v>
      </c>
      <c r="AL22" s="39"/>
      <c r="AM22" s="39">
        <f t="shared" si="19"/>
        <v>0</v>
      </c>
      <c r="AN22" s="40">
        <f t="shared" si="21"/>
        <v>0</v>
      </c>
      <c r="AO22" s="40">
        <f t="shared" si="12"/>
        <v>0</v>
      </c>
      <c r="AP22" s="40">
        <f t="shared" si="0"/>
        <v>8</v>
      </c>
      <c r="AQ22" s="42">
        <f t="shared" si="1"/>
        <v>88545.279999999999</v>
      </c>
      <c r="AR22" s="43"/>
      <c r="AS22" s="45"/>
      <c r="AT22" s="46">
        <f t="shared" si="2"/>
        <v>0</v>
      </c>
      <c r="AU22" s="47" t="str">
        <f>IF(AT22&lt;&gt;0,"MEDIDO","NÃO MEDIDO")</f>
        <v>NÃO MEDIDO</v>
      </c>
      <c r="AV22" s="48"/>
    </row>
    <row r="23" spans="1:48" s="49" customFormat="1" ht="30" customHeight="1" x14ac:dyDescent="0.2">
      <c r="A23" s="6" t="s">
        <v>33</v>
      </c>
      <c r="B23" s="6"/>
      <c r="C23" s="92">
        <v>1</v>
      </c>
      <c r="D23" s="93" t="s">
        <v>54</v>
      </c>
      <c r="E23" s="94"/>
      <c r="F23" s="95"/>
      <c r="G23" s="96"/>
      <c r="H23" s="97"/>
      <c r="I23" s="95">
        <f t="shared" si="3"/>
        <v>0</v>
      </c>
      <c r="J23" s="98"/>
      <c r="K23" s="99">
        <f t="shared" si="13"/>
        <v>0</v>
      </c>
      <c r="L23" s="39"/>
      <c r="M23" s="39">
        <f t="shared" si="14"/>
        <v>0</v>
      </c>
      <c r="N23" s="39"/>
      <c r="O23" s="39">
        <f t="shared" si="4"/>
        <v>0</v>
      </c>
      <c r="P23" s="39"/>
      <c r="Q23" s="39">
        <f t="shared" si="5"/>
        <v>0</v>
      </c>
      <c r="R23" s="39"/>
      <c r="S23" s="39">
        <f t="shared" si="6"/>
        <v>0</v>
      </c>
      <c r="T23" s="39"/>
      <c r="U23" s="39">
        <f t="shared" si="7"/>
        <v>0</v>
      </c>
      <c r="V23" s="39"/>
      <c r="W23" s="39">
        <f t="shared" si="8"/>
        <v>0</v>
      </c>
      <c r="X23" s="39"/>
      <c r="Y23" s="39">
        <f t="shared" si="9"/>
        <v>0</v>
      </c>
      <c r="Z23" s="39"/>
      <c r="AA23" s="39">
        <f t="shared" si="10"/>
        <v>0</v>
      </c>
      <c r="AB23" s="39"/>
      <c r="AC23" s="39">
        <f t="shared" si="11"/>
        <v>0</v>
      </c>
      <c r="AD23" s="39"/>
      <c r="AE23" s="39">
        <f t="shared" si="15"/>
        <v>0</v>
      </c>
      <c r="AF23" s="39"/>
      <c r="AG23" s="39">
        <f t="shared" si="16"/>
        <v>0</v>
      </c>
      <c r="AH23" s="39"/>
      <c r="AI23" s="39">
        <f t="shared" si="17"/>
        <v>0</v>
      </c>
      <c r="AJ23" s="39"/>
      <c r="AK23" s="39">
        <f t="shared" si="18"/>
        <v>0</v>
      </c>
      <c r="AL23" s="39"/>
      <c r="AM23" s="39">
        <f t="shared" si="19"/>
        <v>0</v>
      </c>
      <c r="AN23" s="40">
        <f t="shared" si="21"/>
        <v>0</v>
      </c>
      <c r="AO23" s="40">
        <f t="shared" si="12"/>
        <v>0</v>
      </c>
      <c r="AP23" s="40">
        <f t="shared" si="0"/>
        <v>0</v>
      </c>
      <c r="AQ23" s="42">
        <f t="shared" si="1"/>
        <v>0</v>
      </c>
      <c r="AR23" s="43"/>
      <c r="AS23" s="45"/>
      <c r="AT23" s="46">
        <f t="shared" si="2"/>
        <v>0</v>
      </c>
      <c r="AU23" s="47" t="str">
        <f>IF(COUNTIF(AU24:AU32,"MEDIDO")&lt;&gt;0,"MEDIDO","NÃO MEDIDO")</f>
        <v>MEDIDO</v>
      </c>
      <c r="AV23" s="48"/>
    </row>
    <row r="24" spans="1:48" s="49" customFormat="1" ht="30" customHeight="1" x14ac:dyDescent="0.2">
      <c r="A24" s="6" t="s">
        <v>33</v>
      </c>
      <c r="B24" s="6"/>
      <c r="C24" s="92">
        <v>10100</v>
      </c>
      <c r="D24" s="93" t="s">
        <v>55</v>
      </c>
      <c r="E24" s="94"/>
      <c r="F24" s="95"/>
      <c r="G24" s="96"/>
      <c r="H24" s="97"/>
      <c r="I24" s="95">
        <f t="shared" si="3"/>
        <v>0</v>
      </c>
      <c r="J24" s="98"/>
      <c r="K24" s="99">
        <f t="shared" si="13"/>
        <v>0</v>
      </c>
      <c r="L24" s="39"/>
      <c r="M24" s="39">
        <f t="shared" si="14"/>
        <v>0</v>
      </c>
      <c r="N24" s="39"/>
      <c r="O24" s="39">
        <f t="shared" si="4"/>
        <v>0</v>
      </c>
      <c r="P24" s="39"/>
      <c r="Q24" s="39">
        <f t="shared" si="5"/>
        <v>0</v>
      </c>
      <c r="R24" s="39"/>
      <c r="S24" s="39">
        <f t="shared" si="6"/>
        <v>0</v>
      </c>
      <c r="T24" s="39"/>
      <c r="U24" s="39">
        <f t="shared" si="7"/>
        <v>0</v>
      </c>
      <c r="V24" s="39"/>
      <c r="W24" s="39">
        <f t="shared" si="8"/>
        <v>0</v>
      </c>
      <c r="X24" s="39"/>
      <c r="Y24" s="39">
        <f t="shared" si="9"/>
        <v>0</v>
      </c>
      <c r="Z24" s="39"/>
      <c r="AA24" s="39">
        <f t="shared" si="10"/>
        <v>0</v>
      </c>
      <c r="AB24" s="39"/>
      <c r="AC24" s="39">
        <f t="shared" si="11"/>
        <v>0</v>
      </c>
      <c r="AD24" s="39"/>
      <c r="AE24" s="39">
        <f t="shared" si="15"/>
        <v>0</v>
      </c>
      <c r="AF24" s="39"/>
      <c r="AG24" s="39">
        <f t="shared" si="16"/>
        <v>0</v>
      </c>
      <c r="AH24" s="39"/>
      <c r="AI24" s="39">
        <f t="shared" si="17"/>
        <v>0</v>
      </c>
      <c r="AJ24" s="39"/>
      <c r="AK24" s="39">
        <f t="shared" si="18"/>
        <v>0</v>
      </c>
      <c r="AL24" s="39"/>
      <c r="AM24" s="39">
        <f t="shared" si="19"/>
        <v>0</v>
      </c>
      <c r="AN24" s="40">
        <f t="shared" si="21"/>
        <v>0</v>
      </c>
      <c r="AO24" s="40">
        <f t="shared" si="12"/>
        <v>0</v>
      </c>
      <c r="AP24" s="40">
        <f t="shared" si="0"/>
        <v>0</v>
      </c>
      <c r="AQ24" s="42">
        <f t="shared" si="1"/>
        <v>0</v>
      </c>
      <c r="AR24" s="43"/>
      <c r="AS24" s="45"/>
      <c r="AT24" s="46">
        <f t="shared" si="2"/>
        <v>0</v>
      </c>
      <c r="AU24" s="54" t="str">
        <f>IF(COUNTIF(AU25:AU30,"MEDIDO")&lt;&gt;0,"MEDIDO","NÃO MEDIDO")</f>
        <v>MEDIDO</v>
      </c>
      <c r="AV24" s="48"/>
    </row>
    <row r="25" spans="1:48" s="49" customFormat="1" ht="30" customHeight="1" x14ac:dyDescent="0.2">
      <c r="A25" s="49" t="s">
        <v>37</v>
      </c>
      <c r="C25" s="92" t="s">
        <v>56</v>
      </c>
      <c r="D25" s="93" t="s">
        <v>57</v>
      </c>
      <c r="E25" s="94" t="s">
        <v>58</v>
      </c>
      <c r="F25" s="95">
        <v>3115</v>
      </c>
      <c r="G25" s="96"/>
      <c r="H25" s="97"/>
      <c r="I25" s="95">
        <f t="shared" si="3"/>
        <v>3115</v>
      </c>
      <c r="J25" s="98">
        <v>1.63</v>
      </c>
      <c r="K25" s="99">
        <f>ROUND(($F25*$J25),2)+ROUND(($G25*$J25),2)+ROUND(($H25*$J25),2)</f>
        <v>5077.45</v>
      </c>
      <c r="L25" s="39"/>
      <c r="M25" s="39">
        <f t="shared" si="14"/>
        <v>0</v>
      </c>
      <c r="N25" s="39"/>
      <c r="O25" s="39">
        <f t="shared" si="4"/>
        <v>0</v>
      </c>
      <c r="P25" s="39"/>
      <c r="Q25" s="39">
        <f t="shared" si="5"/>
        <v>0</v>
      </c>
      <c r="R25" s="39"/>
      <c r="S25" s="39">
        <f t="shared" si="6"/>
        <v>0</v>
      </c>
      <c r="T25" s="39"/>
      <c r="U25" s="39">
        <f t="shared" si="7"/>
        <v>0</v>
      </c>
      <c r="V25" s="39"/>
      <c r="W25" s="39">
        <f t="shared" si="8"/>
        <v>0</v>
      </c>
      <c r="X25" s="39"/>
      <c r="Y25" s="39">
        <f t="shared" si="9"/>
        <v>0</v>
      </c>
      <c r="Z25" s="39"/>
      <c r="AA25" s="39">
        <f t="shared" si="10"/>
        <v>0</v>
      </c>
      <c r="AB25" s="39"/>
      <c r="AC25" s="39">
        <f t="shared" si="11"/>
        <v>0</v>
      </c>
      <c r="AD25" s="39"/>
      <c r="AE25" s="39">
        <f t="shared" si="15"/>
        <v>0</v>
      </c>
      <c r="AF25" s="39"/>
      <c r="AG25" s="39">
        <f t="shared" si="16"/>
        <v>0</v>
      </c>
      <c r="AH25" s="39"/>
      <c r="AI25" s="39">
        <f t="shared" si="17"/>
        <v>0</v>
      </c>
      <c r="AJ25" s="39"/>
      <c r="AK25" s="39">
        <f t="shared" si="18"/>
        <v>0</v>
      </c>
      <c r="AL25" s="39"/>
      <c r="AM25" s="39">
        <f t="shared" si="19"/>
        <v>0</v>
      </c>
      <c r="AN25" s="40">
        <f t="shared" si="21"/>
        <v>0</v>
      </c>
      <c r="AO25" s="40">
        <f t="shared" si="12"/>
        <v>0</v>
      </c>
      <c r="AP25" s="40">
        <f t="shared" si="0"/>
        <v>3115</v>
      </c>
      <c r="AQ25" s="42">
        <f t="shared" si="1"/>
        <v>5077.45</v>
      </c>
      <c r="AR25" s="43"/>
      <c r="AS25" s="45"/>
      <c r="AT25" s="46">
        <f t="shared" si="2"/>
        <v>8</v>
      </c>
      <c r="AU25" s="47" t="str">
        <f>IF(AT25&lt;&gt;0,"MEDIDO","NÃO MEDIDO")</f>
        <v>MEDIDO</v>
      </c>
      <c r="AV25" s="48"/>
    </row>
    <row r="26" spans="1:48" s="49" customFormat="1" ht="30" customHeight="1" x14ac:dyDescent="0.2">
      <c r="A26" s="49" t="s">
        <v>37</v>
      </c>
      <c r="C26" s="92" t="s">
        <v>59</v>
      </c>
      <c r="D26" s="93" t="s">
        <v>60</v>
      </c>
      <c r="E26" s="94" t="s">
        <v>61</v>
      </c>
      <c r="F26" s="95">
        <v>16</v>
      </c>
      <c r="G26" s="96"/>
      <c r="H26" s="97"/>
      <c r="I26" s="95">
        <f t="shared" si="3"/>
        <v>16</v>
      </c>
      <c r="J26" s="98">
        <v>13.04</v>
      </c>
      <c r="K26" s="99">
        <f t="shared" si="13"/>
        <v>208.64</v>
      </c>
      <c r="L26" s="39">
        <v>8</v>
      </c>
      <c r="M26" s="39">
        <f t="shared" si="14"/>
        <v>104.32</v>
      </c>
      <c r="N26" s="39"/>
      <c r="O26" s="39">
        <f t="shared" si="4"/>
        <v>0</v>
      </c>
      <c r="P26" s="39"/>
      <c r="Q26" s="39">
        <f t="shared" si="5"/>
        <v>0</v>
      </c>
      <c r="R26" s="39"/>
      <c r="S26" s="39">
        <f t="shared" si="6"/>
        <v>0</v>
      </c>
      <c r="T26" s="39"/>
      <c r="U26" s="39">
        <f t="shared" si="7"/>
        <v>0</v>
      </c>
      <c r="V26" s="39"/>
      <c r="W26" s="39">
        <f t="shared" si="8"/>
        <v>0</v>
      </c>
      <c r="X26" s="39"/>
      <c r="Y26" s="39">
        <f t="shared" si="9"/>
        <v>0</v>
      </c>
      <c r="Z26" s="39"/>
      <c r="AA26" s="39">
        <f t="shared" si="10"/>
        <v>0</v>
      </c>
      <c r="AB26" s="39"/>
      <c r="AC26" s="39">
        <f t="shared" si="11"/>
        <v>0</v>
      </c>
      <c r="AD26" s="39"/>
      <c r="AE26" s="39">
        <f t="shared" si="15"/>
        <v>0</v>
      </c>
      <c r="AF26" s="39"/>
      <c r="AG26" s="39">
        <f t="shared" si="16"/>
        <v>0</v>
      </c>
      <c r="AH26" s="39"/>
      <c r="AI26" s="39">
        <f t="shared" si="17"/>
        <v>0</v>
      </c>
      <c r="AJ26" s="39"/>
      <c r="AK26" s="39">
        <f t="shared" si="18"/>
        <v>0</v>
      </c>
      <c r="AL26" s="39"/>
      <c r="AM26" s="39">
        <f t="shared" si="19"/>
        <v>0</v>
      </c>
      <c r="AN26" s="40">
        <f t="shared" si="21"/>
        <v>0</v>
      </c>
      <c r="AO26" s="40">
        <f t="shared" si="12"/>
        <v>0</v>
      </c>
      <c r="AP26" s="40">
        <f t="shared" si="0"/>
        <v>16</v>
      </c>
      <c r="AQ26" s="42">
        <f t="shared" si="1"/>
        <v>208.64</v>
      </c>
      <c r="AR26" s="43"/>
      <c r="AS26" s="45"/>
      <c r="AT26" s="46">
        <f t="shared" si="2"/>
        <v>18</v>
      </c>
      <c r="AU26" s="47" t="str">
        <f t="shared" ref="AU26:AU30" si="22">IF(AT26&lt;&gt;0,"MEDIDO","NÃO MEDIDO")</f>
        <v>MEDIDO</v>
      </c>
      <c r="AV26" s="48"/>
    </row>
    <row r="27" spans="1:48" s="49" customFormat="1" ht="30" customHeight="1" x14ac:dyDescent="0.2">
      <c r="A27" s="49" t="s">
        <v>37</v>
      </c>
      <c r="C27" s="92" t="s">
        <v>62</v>
      </c>
      <c r="D27" s="93" t="s">
        <v>63</v>
      </c>
      <c r="E27" s="94" t="s">
        <v>61</v>
      </c>
      <c r="F27" s="95">
        <v>32</v>
      </c>
      <c r="G27" s="96"/>
      <c r="H27" s="97"/>
      <c r="I27" s="95">
        <f t="shared" si="3"/>
        <v>32</v>
      </c>
      <c r="J27" s="98">
        <v>10.52</v>
      </c>
      <c r="K27" s="99">
        <f t="shared" si="13"/>
        <v>336.64</v>
      </c>
      <c r="L27" s="39">
        <v>18</v>
      </c>
      <c r="M27" s="39">
        <f t="shared" si="14"/>
        <v>189.36</v>
      </c>
      <c r="N27" s="39"/>
      <c r="O27" s="39">
        <f t="shared" si="4"/>
        <v>0</v>
      </c>
      <c r="P27" s="39"/>
      <c r="Q27" s="39">
        <f t="shared" si="5"/>
        <v>0</v>
      </c>
      <c r="R27" s="39"/>
      <c r="S27" s="39">
        <f t="shared" si="6"/>
        <v>0</v>
      </c>
      <c r="T27" s="39"/>
      <c r="U27" s="39">
        <f t="shared" si="7"/>
        <v>0</v>
      </c>
      <c r="V27" s="39"/>
      <c r="W27" s="39">
        <f t="shared" si="8"/>
        <v>0</v>
      </c>
      <c r="X27" s="39"/>
      <c r="Y27" s="39">
        <f t="shared" si="9"/>
        <v>0</v>
      </c>
      <c r="Z27" s="39"/>
      <c r="AA27" s="39">
        <f t="shared" si="10"/>
        <v>0</v>
      </c>
      <c r="AB27" s="39"/>
      <c r="AC27" s="39">
        <f t="shared" si="11"/>
        <v>0</v>
      </c>
      <c r="AD27" s="39"/>
      <c r="AE27" s="39">
        <f t="shared" si="15"/>
        <v>0</v>
      </c>
      <c r="AF27" s="39"/>
      <c r="AG27" s="39">
        <f t="shared" si="16"/>
        <v>0</v>
      </c>
      <c r="AH27" s="39"/>
      <c r="AI27" s="39">
        <f t="shared" si="17"/>
        <v>0</v>
      </c>
      <c r="AJ27" s="39"/>
      <c r="AK27" s="39">
        <f t="shared" si="18"/>
        <v>0</v>
      </c>
      <c r="AL27" s="39"/>
      <c r="AM27" s="39">
        <f t="shared" si="19"/>
        <v>0</v>
      </c>
      <c r="AN27" s="40">
        <f t="shared" si="21"/>
        <v>0</v>
      </c>
      <c r="AO27" s="40">
        <f t="shared" si="12"/>
        <v>0</v>
      </c>
      <c r="AP27" s="40">
        <f t="shared" si="0"/>
        <v>32</v>
      </c>
      <c r="AQ27" s="42">
        <f t="shared" si="1"/>
        <v>336.64</v>
      </c>
      <c r="AR27" s="43"/>
      <c r="AS27" s="45"/>
      <c r="AT27" s="46">
        <f t="shared" si="2"/>
        <v>4</v>
      </c>
      <c r="AU27" s="47" t="str">
        <f t="shared" si="22"/>
        <v>MEDIDO</v>
      </c>
      <c r="AV27" s="48"/>
    </row>
    <row r="28" spans="1:48" s="49" customFormat="1" ht="30" customHeight="1" x14ac:dyDescent="0.2">
      <c r="A28" s="49" t="s">
        <v>37</v>
      </c>
      <c r="C28" s="92" t="s">
        <v>64</v>
      </c>
      <c r="D28" s="93" t="s">
        <v>65</v>
      </c>
      <c r="E28" s="94" t="s">
        <v>61</v>
      </c>
      <c r="F28" s="95">
        <v>4</v>
      </c>
      <c r="G28" s="96"/>
      <c r="H28" s="97"/>
      <c r="I28" s="95">
        <f t="shared" si="3"/>
        <v>4</v>
      </c>
      <c r="J28" s="98">
        <v>8</v>
      </c>
      <c r="K28" s="99">
        <f t="shared" si="13"/>
        <v>32</v>
      </c>
      <c r="L28" s="39">
        <v>4</v>
      </c>
      <c r="M28" s="39">
        <f t="shared" si="14"/>
        <v>32</v>
      </c>
      <c r="N28" s="39"/>
      <c r="O28" s="39">
        <f t="shared" si="4"/>
        <v>0</v>
      </c>
      <c r="P28" s="39"/>
      <c r="Q28" s="39">
        <f t="shared" si="5"/>
        <v>0</v>
      </c>
      <c r="R28" s="39"/>
      <c r="S28" s="39">
        <f t="shared" si="6"/>
        <v>0</v>
      </c>
      <c r="T28" s="39"/>
      <c r="U28" s="39">
        <f t="shared" si="7"/>
        <v>0</v>
      </c>
      <c r="V28" s="39"/>
      <c r="W28" s="39">
        <f t="shared" si="8"/>
        <v>0</v>
      </c>
      <c r="X28" s="39"/>
      <c r="Y28" s="39">
        <f t="shared" si="9"/>
        <v>0</v>
      </c>
      <c r="Z28" s="39"/>
      <c r="AA28" s="39">
        <f t="shared" si="10"/>
        <v>0</v>
      </c>
      <c r="AB28" s="39"/>
      <c r="AC28" s="39">
        <f t="shared" si="11"/>
        <v>0</v>
      </c>
      <c r="AD28" s="39"/>
      <c r="AE28" s="39">
        <f t="shared" si="15"/>
        <v>0</v>
      </c>
      <c r="AF28" s="39"/>
      <c r="AG28" s="39">
        <f t="shared" si="16"/>
        <v>0</v>
      </c>
      <c r="AH28" s="39"/>
      <c r="AI28" s="39">
        <f t="shared" si="17"/>
        <v>0</v>
      </c>
      <c r="AJ28" s="39"/>
      <c r="AK28" s="39">
        <f t="shared" si="18"/>
        <v>0</v>
      </c>
      <c r="AL28" s="39"/>
      <c r="AM28" s="39">
        <f t="shared" si="19"/>
        <v>0</v>
      </c>
      <c r="AN28" s="40">
        <f t="shared" si="21"/>
        <v>0</v>
      </c>
      <c r="AO28" s="40">
        <f t="shared" si="12"/>
        <v>0</v>
      </c>
      <c r="AP28" s="40">
        <f t="shared" si="0"/>
        <v>4</v>
      </c>
      <c r="AQ28" s="42">
        <f t="shared" si="1"/>
        <v>32</v>
      </c>
      <c r="AR28" s="43"/>
      <c r="AS28" s="45"/>
      <c r="AT28" s="46">
        <f t="shared" si="2"/>
        <v>1</v>
      </c>
      <c r="AU28" s="47" t="str">
        <f t="shared" si="22"/>
        <v>MEDIDO</v>
      </c>
      <c r="AV28" s="48"/>
    </row>
    <row r="29" spans="1:48" s="49" customFormat="1" ht="30" customHeight="1" x14ac:dyDescent="0.2">
      <c r="A29" s="49" t="s">
        <v>37</v>
      </c>
      <c r="C29" s="92" t="s">
        <v>66</v>
      </c>
      <c r="D29" s="93" t="s">
        <v>67</v>
      </c>
      <c r="E29" s="94" t="s">
        <v>61</v>
      </c>
      <c r="F29" s="95">
        <v>8</v>
      </c>
      <c r="G29" s="96"/>
      <c r="H29" s="97"/>
      <c r="I29" s="95">
        <f t="shared" si="3"/>
        <v>8</v>
      </c>
      <c r="J29" s="98">
        <v>4.3</v>
      </c>
      <c r="K29" s="99">
        <f t="shared" si="13"/>
        <v>34.4</v>
      </c>
      <c r="L29" s="39">
        <v>1</v>
      </c>
      <c r="M29" s="39">
        <f t="shared" si="14"/>
        <v>4.3</v>
      </c>
      <c r="N29" s="39"/>
      <c r="O29" s="39">
        <f t="shared" si="4"/>
        <v>0</v>
      </c>
      <c r="P29" s="39"/>
      <c r="Q29" s="39">
        <f t="shared" si="5"/>
        <v>0</v>
      </c>
      <c r="R29" s="39"/>
      <c r="S29" s="39">
        <f t="shared" si="6"/>
        <v>0</v>
      </c>
      <c r="T29" s="39"/>
      <c r="U29" s="39">
        <f t="shared" si="7"/>
        <v>0</v>
      </c>
      <c r="V29" s="39"/>
      <c r="W29" s="39">
        <f t="shared" si="8"/>
        <v>0</v>
      </c>
      <c r="X29" s="39"/>
      <c r="Y29" s="39">
        <f t="shared" si="9"/>
        <v>0</v>
      </c>
      <c r="Z29" s="39"/>
      <c r="AA29" s="39">
        <f t="shared" si="10"/>
        <v>0</v>
      </c>
      <c r="AB29" s="39"/>
      <c r="AC29" s="39">
        <f t="shared" si="11"/>
        <v>0</v>
      </c>
      <c r="AD29" s="39"/>
      <c r="AE29" s="39">
        <f t="shared" si="15"/>
        <v>0</v>
      </c>
      <c r="AF29" s="39"/>
      <c r="AG29" s="39">
        <f t="shared" si="16"/>
        <v>0</v>
      </c>
      <c r="AH29" s="39"/>
      <c r="AI29" s="39">
        <f t="shared" si="17"/>
        <v>0</v>
      </c>
      <c r="AJ29" s="39"/>
      <c r="AK29" s="39">
        <f t="shared" si="18"/>
        <v>0</v>
      </c>
      <c r="AL29" s="39"/>
      <c r="AM29" s="39">
        <f t="shared" si="19"/>
        <v>0</v>
      </c>
      <c r="AN29" s="40">
        <f t="shared" si="21"/>
        <v>0</v>
      </c>
      <c r="AO29" s="40">
        <f t="shared" si="12"/>
        <v>0</v>
      </c>
      <c r="AP29" s="40">
        <f t="shared" si="0"/>
        <v>8</v>
      </c>
      <c r="AQ29" s="42">
        <f t="shared" si="1"/>
        <v>34.4</v>
      </c>
      <c r="AR29" s="43"/>
      <c r="AS29" s="45"/>
      <c r="AT29" s="46">
        <f t="shared" si="2"/>
        <v>20</v>
      </c>
      <c r="AU29" s="47" t="str">
        <f t="shared" si="22"/>
        <v>MEDIDO</v>
      </c>
      <c r="AV29" s="48"/>
    </row>
    <row r="30" spans="1:48" s="49" customFormat="1" ht="30" customHeight="1" x14ac:dyDescent="0.2">
      <c r="A30" s="49" t="s">
        <v>37</v>
      </c>
      <c r="C30" s="92" t="s">
        <v>68</v>
      </c>
      <c r="D30" s="93" t="s">
        <v>69</v>
      </c>
      <c r="E30" s="94" t="s">
        <v>61</v>
      </c>
      <c r="F30" s="95">
        <v>20</v>
      </c>
      <c r="G30" s="96"/>
      <c r="H30" s="97"/>
      <c r="I30" s="95">
        <f t="shared" si="3"/>
        <v>20</v>
      </c>
      <c r="J30" s="98">
        <v>2.48</v>
      </c>
      <c r="K30" s="99">
        <f t="shared" si="13"/>
        <v>49.6</v>
      </c>
      <c r="L30" s="39">
        <v>20</v>
      </c>
      <c r="M30" s="39">
        <f t="shared" si="14"/>
        <v>49.6</v>
      </c>
      <c r="N30" s="39"/>
      <c r="O30" s="39">
        <f t="shared" si="4"/>
        <v>0</v>
      </c>
      <c r="P30" s="39"/>
      <c r="Q30" s="39">
        <f t="shared" si="5"/>
        <v>0</v>
      </c>
      <c r="R30" s="39"/>
      <c r="S30" s="39">
        <f t="shared" si="6"/>
        <v>0</v>
      </c>
      <c r="T30" s="39"/>
      <c r="U30" s="39">
        <f t="shared" si="7"/>
        <v>0</v>
      </c>
      <c r="V30" s="39"/>
      <c r="W30" s="39">
        <f t="shared" si="8"/>
        <v>0</v>
      </c>
      <c r="X30" s="39"/>
      <c r="Y30" s="39">
        <f t="shared" si="9"/>
        <v>0</v>
      </c>
      <c r="Z30" s="39"/>
      <c r="AA30" s="39">
        <f t="shared" si="10"/>
        <v>0</v>
      </c>
      <c r="AB30" s="39"/>
      <c r="AC30" s="39">
        <f t="shared" si="11"/>
        <v>0</v>
      </c>
      <c r="AD30" s="39"/>
      <c r="AE30" s="39">
        <f t="shared" si="15"/>
        <v>0</v>
      </c>
      <c r="AF30" s="39"/>
      <c r="AG30" s="39">
        <f t="shared" si="16"/>
        <v>0</v>
      </c>
      <c r="AH30" s="39"/>
      <c r="AI30" s="39">
        <f t="shared" si="17"/>
        <v>0</v>
      </c>
      <c r="AJ30" s="39"/>
      <c r="AK30" s="39">
        <f t="shared" si="18"/>
        <v>0</v>
      </c>
      <c r="AL30" s="39"/>
      <c r="AM30" s="39">
        <f t="shared" si="19"/>
        <v>0</v>
      </c>
      <c r="AN30" s="40">
        <f t="shared" si="21"/>
        <v>0</v>
      </c>
      <c r="AO30" s="40">
        <f t="shared" si="12"/>
        <v>0</v>
      </c>
      <c r="AP30" s="40">
        <f t="shared" si="0"/>
        <v>20</v>
      </c>
      <c r="AQ30" s="42">
        <f t="shared" si="1"/>
        <v>49.6</v>
      </c>
      <c r="AR30" s="43"/>
      <c r="AS30" s="45"/>
      <c r="AT30" s="46">
        <f t="shared" si="2"/>
        <v>0</v>
      </c>
      <c r="AU30" s="47" t="str">
        <f t="shared" si="22"/>
        <v>NÃO MEDIDO</v>
      </c>
      <c r="AV30" s="48"/>
    </row>
    <row r="31" spans="1:48" s="49" customFormat="1" ht="30" customHeight="1" x14ac:dyDescent="0.2">
      <c r="A31" s="6" t="s">
        <v>33</v>
      </c>
      <c r="B31" s="6"/>
      <c r="C31" s="92">
        <v>10400</v>
      </c>
      <c r="D31" s="93" t="s">
        <v>70</v>
      </c>
      <c r="E31" s="94"/>
      <c r="F31" s="95"/>
      <c r="G31" s="96"/>
      <c r="H31" s="97"/>
      <c r="I31" s="95">
        <f t="shared" si="3"/>
        <v>0</v>
      </c>
      <c r="J31" s="98"/>
      <c r="K31" s="99">
        <f t="shared" si="13"/>
        <v>0</v>
      </c>
      <c r="L31" s="39"/>
      <c r="M31" s="39">
        <f t="shared" si="14"/>
        <v>0</v>
      </c>
      <c r="N31" s="39"/>
      <c r="O31" s="39">
        <f t="shared" si="4"/>
        <v>0</v>
      </c>
      <c r="P31" s="39"/>
      <c r="Q31" s="39">
        <f t="shared" si="5"/>
        <v>0</v>
      </c>
      <c r="R31" s="39"/>
      <c r="S31" s="39">
        <f t="shared" si="6"/>
        <v>0</v>
      </c>
      <c r="T31" s="39"/>
      <c r="U31" s="39">
        <f t="shared" si="7"/>
        <v>0</v>
      </c>
      <c r="V31" s="39"/>
      <c r="W31" s="39">
        <f t="shared" si="8"/>
        <v>0</v>
      </c>
      <c r="X31" s="39"/>
      <c r="Y31" s="39">
        <f t="shared" si="9"/>
        <v>0</v>
      </c>
      <c r="Z31" s="39"/>
      <c r="AA31" s="39">
        <f t="shared" si="10"/>
        <v>0</v>
      </c>
      <c r="AB31" s="39"/>
      <c r="AC31" s="39">
        <f t="shared" si="11"/>
        <v>0</v>
      </c>
      <c r="AD31" s="39"/>
      <c r="AE31" s="39">
        <f t="shared" si="15"/>
        <v>0</v>
      </c>
      <c r="AF31" s="39"/>
      <c r="AG31" s="39">
        <f t="shared" si="16"/>
        <v>0</v>
      </c>
      <c r="AH31" s="39"/>
      <c r="AI31" s="39">
        <f t="shared" si="17"/>
        <v>0</v>
      </c>
      <c r="AJ31" s="39"/>
      <c r="AK31" s="39">
        <f t="shared" si="18"/>
        <v>0</v>
      </c>
      <c r="AL31" s="39"/>
      <c r="AM31" s="39">
        <f t="shared" si="19"/>
        <v>0</v>
      </c>
      <c r="AN31" s="40">
        <f t="shared" si="21"/>
        <v>0</v>
      </c>
      <c r="AO31" s="40">
        <f t="shared" si="12"/>
        <v>0</v>
      </c>
      <c r="AP31" s="40">
        <f t="shared" si="0"/>
        <v>0</v>
      </c>
      <c r="AQ31" s="42">
        <f t="shared" si="1"/>
        <v>0</v>
      </c>
      <c r="AR31" s="43"/>
      <c r="AS31" s="45"/>
      <c r="AT31" s="46">
        <f t="shared" si="2"/>
        <v>0</v>
      </c>
      <c r="AU31" s="47" t="str">
        <f>IF(COUNTIF(AU32,"MEDIDO")&lt;&gt;0,"MEDIDO","NÃO MEDIDO")</f>
        <v>NÃO MEDIDO</v>
      </c>
      <c r="AV31" s="48"/>
    </row>
    <row r="32" spans="1:48" s="49" customFormat="1" ht="30" customHeight="1" x14ac:dyDescent="0.2">
      <c r="A32" s="49" t="s">
        <v>37</v>
      </c>
      <c r="C32" s="92" t="s">
        <v>71</v>
      </c>
      <c r="D32" s="93" t="s">
        <v>72</v>
      </c>
      <c r="E32" s="94" t="s">
        <v>58</v>
      </c>
      <c r="F32" s="95">
        <v>910.5</v>
      </c>
      <c r="G32" s="96"/>
      <c r="H32" s="97"/>
      <c r="I32" s="95">
        <f t="shared" si="3"/>
        <v>910.5</v>
      </c>
      <c r="J32" s="98">
        <v>1.3</v>
      </c>
      <c r="K32" s="99">
        <f t="shared" si="13"/>
        <v>1183.6500000000001</v>
      </c>
      <c r="L32" s="39"/>
      <c r="M32" s="39">
        <f t="shared" si="14"/>
        <v>0</v>
      </c>
      <c r="N32" s="39"/>
      <c r="O32" s="39">
        <f t="shared" si="4"/>
        <v>0</v>
      </c>
      <c r="P32" s="39"/>
      <c r="Q32" s="39">
        <f t="shared" si="5"/>
        <v>0</v>
      </c>
      <c r="R32" s="39"/>
      <c r="S32" s="39">
        <f t="shared" si="6"/>
        <v>0</v>
      </c>
      <c r="T32" s="39"/>
      <c r="U32" s="39">
        <f t="shared" si="7"/>
        <v>0</v>
      </c>
      <c r="V32" s="39"/>
      <c r="W32" s="39">
        <f t="shared" si="8"/>
        <v>0</v>
      </c>
      <c r="X32" s="39"/>
      <c r="Y32" s="39">
        <f t="shared" si="9"/>
        <v>0</v>
      </c>
      <c r="Z32" s="39"/>
      <c r="AA32" s="39">
        <f t="shared" si="10"/>
        <v>0</v>
      </c>
      <c r="AB32" s="39"/>
      <c r="AC32" s="39">
        <f t="shared" si="11"/>
        <v>0</v>
      </c>
      <c r="AD32" s="39"/>
      <c r="AE32" s="39">
        <f t="shared" si="15"/>
        <v>0</v>
      </c>
      <c r="AF32" s="39"/>
      <c r="AG32" s="39">
        <f t="shared" si="16"/>
        <v>0</v>
      </c>
      <c r="AH32" s="39"/>
      <c r="AI32" s="39">
        <f t="shared" si="17"/>
        <v>0</v>
      </c>
      <c r="AJ32" s="39"/>
      <c r="AK32" s="39">
        <f t="shared" si="18"/>
        <v>0</v>
      </c>
      <c r="AL32" s="39"/>
      <c r="AM32" s="39">
        <f t="shared" si="19"/>
        <v>0</v>
      </c>
      <c r="AN32" s="40">
        <f t="shared" si="21"/>
        <v>0</v>
      </c>
      <c r="AO32" s="40">
        <f t="shared" si="12"/>
        <v>0</v>
      </c>
      <c r="AP32" s="40">
        <f t="shared" si="0"/>
        <v>910.5</v>
      </c>
      <c r="AQ32" s="42">
        <f t="shared" si="1"/>
        <v>1183.6500000000001</v>
      </c>
      <c r="AR32" s="43"/>
      <c r="AS32" s="45"/>
      <c r="AT32" s="46">
        <f t="shared" si="2"/>
        <v>0</v>
      </c>
      <c r="AU32" s="47" t="str">
        <f t="shared" ref="AU32:AU66" si="23">IF(AT32&lt;&gt;0,"MEDIDO","NÃO MEDIDO")</f>
        <v>NÃO MEDIDO</v>
      </c>
      <c r="AV32" s="48"/>
    </row>
    <row r="33" spans="1:48" s="49" customFormat="1" ht="30" customHeight="1" x14ac:dyDescent="0.2">
      <c r="A33" s="6" t="s">
        <v>33</v>
      </c>
      <c r="B33" s="6"/>
      <c r="C33" s="92">
        <v>2</v>
      </c>
      <c r="D33" s="93" t="s">
        <v>73</v>
      </c>
      <c r="E33" s="94"/>
      <c r="F33" s="95"/>
      <c r="G33" s="96"/>
      <c r="H33" s="97"/>
      <c r="I33" s="95">
        <f t="shared" si="3"/>
        <v>0</v>
      </c>
      <c r="J33" s="98"/>
      <c r="K33" s="99">
        <f t="shared" si="13"/>
        <v>0</v>
      </c>
      <c r="L33" s="39"/>
      <c r="M33" s="39">
        <f t="shared" si="14"/>
        <v>0</v>
      </c>
      <c r="N33" s="39"/>
      <c r="O33" s="39">
        <f t="shared" si="4"/>
        <v>0</v>
      </c>
      <c r="P33" s="39"/>
      <c r="Q33" s="39">
        <f t="shared" si="5"/>
        <v>0</v>
      </c>
      <c r="R33" s="39"/>
      <c r="S33" s="39">
        <f t="shared" si="6"/>
        <v>0</v>
      </c>
      <c r="T33" s="39"/>
      <c r="U33" s="39">
        <f t="shared" si="7"/>
        <v>0</v>
      </c>
      <c r="V33" s="39"/>
      <c r="W33" s="39">
        <f t="shared" si="8"/>
        <v>0</v>
      </c>
      <c r="X33" s="39"/>
      <c r="Y33" s="39">
        <f t="shared" si="9"/>
        <v>0</v>
      </c>
      <c r="Z33" s="39"/>
      <c r="AA33" s="39">
        <f t="shared" si="10"/>
        <v>0</v>
      </c>
      <c r="AB33" s="39"/>
      <c r="AC33" s="39">
        <f t="shared" si="11"/>
        <v>0</v>
      </c>
      <c r="AD33" s="39"/>
      <c r="AE33" s="39">
        <f t="shared" si="15"/>
        <v>0</v>
      </c>
      <c r="AF33" s="39"/>
      <c r="AG33" s="39">
        <f t="shared" si="16"/>
        <v>0</v>
      </c>
      <c r="AH33" s="39"/>
      <c r="AI33" s="39">
        <f t="shared" si="17"/>
        <v>0</v>
      </c>
      <c r="AJ33" s="39"/>
      <c r="AK33" s="39">
        <f t="shared" si="18"/>
        <v>0</v>
      </c>
      <c r="AL33" s="39"/>
      <c r="AM33" s="39">
        <f t="shared" si="19"/>
        <v>0</v>
      </c>
      <c r="AN33" s="40">
        <f t="shared" si="21"/>
        <v>0</v>
      </c>
      <c r="AO33" s="40">
        <f t="shared" si="12"/>
        <v>0</v>
      </c>
      <c r="AP33" s="40">
        <f t="shared" si="0"/>
        <v>0</v>
      </c>
      <c r="AQ33" s="42">
        <f t="shared" si="1"/>
        <v>0</v>
      </c>
      <c r="AR33" s="43"/>
      <c r="AS33" s="45"/>
      <c r="AT33" s="46">
        <f t="shared" si="2"/>
        <v>0</v>
      </c>
      <c r="AU33" s="47" t="str">
        <f>IF(COUNTIF(AU34:AU147,"MEDIDO")&lt;&gt;0,"MEDIDO","NÃO MEDIDO")</f>
        <v>MEDIDO</v>
      </c>
      <c r="AV33" s="48"/>
    </row>
    <row r="34" spans="1:48" s="49" customFormat="1" ht="30" customHeight="1" x14ac:dyDescent="0.2">
      <c r="A34" s="6" t="s">
        <v>33</v>
      </c>
      <c r="B34" s="6"/>
      <c r="C34" s="92">
        <v>20100</v>
      </c>
      <c r="D34" s="93" t="s">
        <v>74</v>
      </c>
      <c r="E34" s="94"/>
      <c r="F34" s="95"/>
      <c r="G34" s="96"/>
      <c r="H34" s="97"/>
      <c r="I34" s="95">
        <f t="shared" si="3"/>
        <v>0</v>
      </c>
      <c r="J34" s="98"/>
      <c r="K34" s="99">
        <f t="shared" si="13"/>
        <v>0</v>
      </c>
      <c r="L34" s="39"/>
      <c r="M34" s="39">
        <f t="shared" si="14"/>
        <v>0</v>
      </c>
      <c r="N34" s="39"/>
      <c r="O34" s="39">
        <f t="shared" si="4"/>
        <v>0</v>
      </c>
      <c r="P34" s="39"/>
      <c r="Q34" s="39">
        <f t="shared" si="5"/>
        <v>0</v>
      </c>
      <c r="R34" s="39"/>
      <c r="S34" s="39">
        <f t="shared" si="6"/>
        <v>0</v>
      </c>
      <c r="T34" s="39"/>
      <c r="U34" s="39">
        <f t="shared" si="7"/>
        <v>0</v>
      </c>
      <c r="V34" s="39"/>
      <c r="W34" s="39">
        <f t="shared" si="8"/>
        <v>0</v>
      </c>
      <c r="X34" s="39"/>
      <c r="Y34" s="39">
        <f t="shared" si="9"/>
        <v>0</v>
      </c>
      <c r="Z34" s="39"/>
      <c r="AA34" s="39">
        <f t="shared" si="10"/>
        <v>0</v>
      </c>
      <c r="AB34" s="39"/>
      <c r="AC34" s="39">
        <f t="shared" si="11"/>
        <v>0</v>
      </c>
      <c r="AD34" s="39"/>
      <c r="AE34" s="39">
        <f t="shared" si="15"/>
        <v>0</v>
      </c>
      <c r="AF34" s="39"/>
      <c r="AG34" s="39">
        <f t="shared" si="16"/>
        <v>0</v>
      </c>
      <c r="AH34" s="39"/>
      <c r="AI34" s="39">
        <f t="shared" si="17"/>
        <v>0</v>
      </c>
      <c r="AJ34" s="39"/>
      <c r="AK34" s="39">
        <f t="shared" si="18"/>
        <v>0</v>
      </c>
      <c r="AL34" s="39"/>
      <c r="AM34" s="39">
        <f t="shared" si="19"/>
        <v>0</v>
      </c>
      <c r="AN34" s="40">
        <f t="shared" si="21"/>
        <v>0</v>
      </c>
      <c r="AO34" s="40">
        <f t="shared" si="12"/>
        <v>0</v>
      </c>
      <c r="AP34" s="40">
        <f t="shared" si="0"/>
        <v>0</v>
      </c>
      <c r="AQ34" s="42">
        <f t="shared" si="1"/>
        <v>0</v>
      </c>
      <c r="AR34" s="43"/>
      <c r="AS34" s="45"/>
      <c r="AT34" s="46">
        <f t="shared" si="2"/>
        <v>0</v>
      </c>
      <c r="AU34" s="47" t="str">
        <f>IF(COUNTIF(AU35:AU43,"MEDIDO")&lt;&gt;0,"MEDIDO","NÃO MEDIDO")</f>
        <v>MEDIDO</v>
      </c>
      <c r="AV34" s="48"/>
    </row>
    <row r="35" spans="1:48" s="49" customFormat="1" ht="33" customHeight="1" x14ac:dyDescent="0.2">
      <c r="A35" s="49" t="s">
        <v>37</v>
      </c>
      <c r="C35" s="92" t="s">
        <v>241</v>
      </c>
      <c r="D35" s="93" t="s">
        <v>242</v>
      </c>
      <c r="E35" s="94" t="s">
        <v>58</v>
      </c>
      <c r="F35" s="95">
        <v>496.4</v>
      </c>
      <c r="G35" s="96"/>
      <c r="H35" s="97"/>
      <c r="I35" s="95">
        <f t="shared" si="3"/>
        <v>496.4</v>
      </c>
      <c r="J35" s="98">
        <v>19.73</v>
      </c>
      <c r="K35" s="99">
        <f t="shared" si="13"/>
        <v>9793.9699999999993</v>
      </c>
      <c r="L35" s="39"/>
      <c r="M35" s="39">
        <f t="shared" si="14"/>
        <v>0</v>
      </c>
      <c r="N35" s="39"/>
      <c r="O35" s="39">
        <f t="shared" si="4"/>
        <v>0</v>
      </c>
      <c r="P35" s="39"/>
      <c r="Q35" s="39">
        <f t="shared" si="5"/>
        <v>0</v>
      </c>
      <c r="R35" s="39"/>
      <c r="S35" s="39">
        <f t="shared" si="6"/>
        <v>0</v>
      </c>
      <c r="T35" s="39"/>
      <c r="U35" s="39">
        <f t="shared" si="7"/>
        <v>0</v>
      </c>
      <c r="V35" s="39"/>
      <c r="W35" s="39">
        <f t="shared" si="8"/>
        <v>0</v>
      </c>
      <c r="X35" s="39"/>
      <c r="Y35" s="39">
        <f t="shared" si="9"/>
        <v>0</v>
      </c>
      <c r="Z35" s="39"/>
      <c r="AA35" s="39">
        <f t="shared" si="10"/>
        <v>0</v>
      </c>
      <c r="AB35" s="39"/>
      <c r="AC35" s="39">
        <f t="shared" si="11"/>
        <v>0</v>
      </c>
      <c r="AD35" s="39"/>
      <c r="AE35" s="39">
        <f t="shared" si="15"/>
        <v>0</v>
      </c>
      <c r="AF35" s="39"/>
      <c r="AG35" s="39">
        <f t="shared" si="16"/>
        <v>0</v>
      </c>
      <c r="AH35" s="39"/>
      <c r="AI35" s="39">
        <f t="shared" si="17"/>
        <v>0</v>
      </c>
      <c r="AJ35" s="39"/>
      <c r="AK35" s="39">
        <f t="shared" si="18"/>
        <v>0</v>
      </c>
      <c r="AL35" s="39"/>
      <c r="AM35" s="39">
        <f t="shared" si="19"/>
        <v>0</v>
      </c>
      <c r="AN35" s="40">
        <f t="shared" si="21"/>
        <v>0</v>
      </c>
      <c r="AO35" s="40">
        <f t="shared" si="12"/>
        <v>0</v>
      </c>
      <c r="AP35" s="40">
        <f t="shared" si="0"/>
        <v>496.4</v>
      </c>
      <c r="AQ35" s="42">
        <f t="shared" si="1"/>
        <v>9793.9699999999993</v>
      </c>
      <c r="AR35" s="43"/>
      <c r="AS35" s="45"/>
      <c r="AT35" s="46">
        <f t="shared" si="2"/>
        <v>0</v>
      </c>
      <c r="AU35" s="47" t="str">
        <f t="shared" si="23"/>
        <v>NÃO MEDIDO</v>
      </c>
      <c r="AV35" s="48"/>
    </row>
    <row r="36" spans="1:48" s="49" customFormat="1" ht="33.75" customHeight="1" x14ac:dyDescent="0.2">
      <c r="A36" s="49" t="s">
        <v>37</v>
      </c>
      <c r="C36" s="92" t="s">
        <v>75</v>
      </c>
      <c r="D36" s="93" t="s">
        <v>240</v>
      </c>
      <c r="E36" s="94" t="s">
        <v>58</v>
      </c>
      <c r="F36" s="95">
        <v>11.3</v>
      </c>
      <c r="G36" s="96"/>
      <c r="H36" s="97"/>
      <c r="I36" s="95">
        <f t="shared" si="3"/>
        <v>11.3</v>
      </c>
      <c r="J36" s="98">
        <v>12.73</v>
      </c>
      <c r="K36" s="99">
        <f t="shared" si="13"/>
        <v>143.85</v>
      </c>
      <c r="L36" s="39"/>
      <c r="M36" s="39">
        <f t="shared" si="14"/>
        <v>0</v>
      </c>
      <c r="N36" s="39"/>
      <c r="O36" s="39">
        <f t="shared" si="4"/>
        <v>0</v>
      </c>
      <c r="P36" s="39"/>
      <c r="Q36" s="39">
        <f t="shared" si="5"/>
        <v>0</v>
      </c>
      <c r="R36" s="39"/>
      <c r="S36" s="39">
        <f t="shared" si="6"/>
        <v>0</v>
      </c>
      <c r="T36" s="39"/>
      <c r="U36" s="39">
        <f t="shared" si="7"/>
        <v>0</v>
      </c>
      <c r="V36" s="39"/>
      <c r="W36" s="39">
        <f t="shared" si="8"/>
        <v>0</v>
      </c>
      <c r="X36" s="39"/>
      <c r="Y36" s="39">
        <f t="shared" si="9"/>
        <v>0</v>
      </c>
      <c r="Z36" s="39"/>
      <c r="AA36" s="39">
        <f t="shared" si="10"/>
        <v>0</v>
      </c>
      <c r="AB36" s="39"/>
      <c r="AC36" s="39">
        <f t="shared" si="11"/>
        <v>0</v>
      </c>
      <c r="AD36" s="39"/>
      <c r="AE36" s="39">
        <f t="shared" si="15"/>
        <v>0</v>
      </c>
      <c r="AF36" s="39"/>
      <c r="AG36" s="39">
        <f t="shared" si="16"/>
        <v>0</v>
      </c>
      <c r="AH36" s="39"/>
      <c r="AI36" s="39">
        <f t="shared" si="17"/>
        <v>0</v>
      </c>
      <c r="AJ36" s="39"/>
      <c r="AK36" s="39">
        <f t="shared" si="18"/>
        <v>0</v>
      </c>
      <c r="AL36" s="39"/>
      <c r="AM36" s="39">
        <f t="shared" si="19"/>
        <v>0</v>
      </c>
      <c r="AN36" s="40">
        <f t="shared" si="21"/>
        <v>0</v>
      </c>
      <c r="AO36" s="40">
        <f t="shared" si="12"/>
        <v>0</v>
      </c>
      <c r="AP36" s="40">
        <f t="shared" si="0"/>
        <v>11.3</v>
      </c>
      <c r="AQ36" s="42">
        <f t="shared" si="1"/>
        <v>143.85</v>
      </c>
      <c r="AR36" s="43"/>
      <c r="AS36" s="45"/>
      <c r="AT36" s="46">
        <f t="shared" si="2"/>
        <v>0</v>
      </c>
      <c r="AU36" s="47" t="str">
        <f t="shared" si="23"/>
        <v>NÃO MEDIDO</v>
      </c>
      <c r="AV36" s="48"/>
    </row>
    <row r="37" spans="1:48" s="49" customFormat="1" ht="30" customHeight="1" x14ac:dyDescent="0.2">
      <c r="A37" s="49" t="s">
        <v>37</v>
      </c>
      <c r="C37" s="92" t="s">
        <v>245</v>
      </c>
      <c r="D37" s="93" t="s">
        <v>246</v>
      </c>
      <c r="E37" s="94" t="s">
        <v>58</v>
      </c>
      <c r="F37" s="95">
        <v>165.8</v>
      </c>
      <c r="G37" s="96"/>
      <c r="H37" s="97"/>
      <c r="I37" s="95">
        <f t="shared" si="3"/>
        <v>165.8</v>
      </c>
      <c r="J37" s="98">
        <v>16.940000000000001</v>
      </c>
      <c r="K37" s="99">
        <f t="shared" si="13"/>
        <v>2808.65</v>
      </c>
      <c r="L37" s="39"/>
      <c r="M37" s="39">
        <f t="shared" si="14"/>
        <v>0</v>
      </c>
      <c r="N37" s="39"/>
      <c r="O37" s="39">
        <f t="shared" si="4"/>
        <v>0</v>
      </c>
      <c r="P37" s="39"/>
      <c r="Q37" s="39">
        <f t="shared" si="5"/>
        <v>0</v>
      </c>
      <c r="R37" s="39"/>
      <c r="S37" s="39">
        <f t="shared" si="6"/>
        <v>0</v>
      </c>
      <c r="T37" s="39"/>
      <c r="U37" s="39">
        <f t="shared" si="7"/>
        <v>0</v>
      </c>
      <c r="V37" s="39"/>
      <c r="W37" s="39">
        <f t="shared" si="8"/>
        <v>0</v>
      </c>
      <c r="X37" s="39"/>
      <c r="Y37" s="39">
        <f t="shared" si="9"/>
        <v>0</v>
      </c>
      <c r="Z37" s="39"/>
      <c r="AA37" s="39">
        <f t="shared" si="10"/>
        <v>0</v>
      </c>
      <c r="AB37" s="39"/>
      <c r="AC37" s="39">
        <f t="shared" si="11"/>
        <v>0</v>
      </c>
      <c r="AD37" s="39"/>
      <c r="AE37" s="39">
        <f t="shared" si="15"/>
        <v>0</v>
      </c>
      <c r="AF37" s="39"/>
      <c r="AG37" s="39">
        <f t="shared" si="16"/>
        <v>0</v>
      </c>
      <c r="AH37" s="39"/>
      <c r="AI37" s="39">
        <f t="shared" si="17"/>
        <v>0</v>
      </c>
      <c r="AJ37" s="39"/>
      <c r="AK37" s="39">
        <f t="shared" si="18"/>
        <v>0</v>
      </c>
      <c r="AL37" s="39"/>
      <c r="AM37" s="39">
        <f t="shared" si="19"/>
        <v>0</v>
      </c>
      <c r="AN37" s="40">
        <f t="shared" si="21"/>
        <v>0</v>
      </c>
      <c r="AO37" s="40">
        <f t="shared" si="12"/>
        <v>0</v>
      </c>
      <c r="AP37" s="40">
        <f t="shared" si="0"/>
        <v>165.8</v>
      </c>
      <c r="AQ37" s="42">
        <f t="shared" si="1"/>
        <v>2808.65</v>
      </c>
      <c r="AR37" s="43"/>
      <c r="AS37" s="45"/>
      <c r="AT37" s="46">
        <f t="shared" si="2"/>
        <v>0</v>
      </c>
      <c r="AU37" s="47" t="str">
        <f t="shared" si="23"/>
        <v>NÃO MEDIDO</v>
      </c>
      <c r="AV37" s="48"/>
    </row>
    <row r="38" spans="1:48" s="49" customFormat="1" ht="30" customHeight="1" x14ac:dyDescent="0.2">
      <c r="A38" s="49" t="s">
        <v>37</v>
      </c>
      <c r="C38" s="92" t="s">
        <v>247</v>
      </c>
      <c r="D38" s="93" t="s">
        <v>248</v>
      </c>
      <c r="E38" s="94" t="s">
        <v>58</v>
      </c>
      <c r="F38" s="95">
        <v>496.4</v>
      </c>
      <c r="G38" s="96"/>
      <c r="H38" s="97"/>
      <c r="I38" s="95">
        <f t="shared" si="3"/>
        <v>496.4</v>
      </c>
      <c r="J38" s="98">
        <v>6.29</v>
      </c>
      <c r="K38" s="99">
        <f t="shared" si="13"/>
        <v>3122.36</v>
      </c>
      <c r="L38" s="39"/>
      <c r="M38" s="39">
        <f t="shared" si="14"/>
        <v>0</v>
      </c>
      <c r="N38" s="39"/>
      <c r="O38" s="39">
        <f t="shared" si="4"/>
        <v>0</v>
      </c>
      <c r="P38" s="39"/>
      <c r="Q38" s="39">
        <f t="shared" si="5"/>
        <v>0</v>
      </c>
      <c r="R38" s="39"/>
      <c r="S38" s="39">
        <f t="shared" si="6"/>
        <v>0</v>
      </c>
      <c r="T38" s="39"/>
      <c r="U38" s="39">
        <f t="shared" si="7"/>
        <v>0</v>
      </c>
      <c r="V38" s="39"/>
      <c r="W38" s="39">
        <f t="shared" si="8"/>
        <v>0</v>
      </c>
      <c r="X38" s="39"/>
      <c r="Y38" s="39">
        <f t="shared" si="9"/>
        <v>0</v>
      </c>
      <c r="Z38" s="39"/>
      <c r="AA38" s="39">
        <f t="shared" si="10"/>
        <v>0</v>
      </c>
      <c r="AB38" s="39"/>
      <c r="AC38" s="39">
        <f t="shared" si="11"/>
        <v>0</v>
      </c>
      <c r="AD38" s="39"/>
      <c r="AE38" s="39">
        <f t="shared" si="15"/>
        <v>0</v>
      </c>
      <c r="AF38" s="39"/>
      <c r="AG38" s="39">
        <f t="shared" si="16"/>
        <v>0</v>
      </c>
      <c r="AH38" s="39"/>
      <c r="AI38" s="39">
        <f t="shared" si="17"/>
        <v>0</v>
      </c>
      <c r="AJ38" s="39"/>
      <c r="AK38" s="39">
        <f t="shared" si="18"/>
        <v>0</v>
      </c>
      <c r="AL38" s="39"/>
      <c r="AM38" s="39">
        <f t="shared" si="19"/>
        <v>0</v>
      </c>
      <c r="AN38" s="40">
        <f t="shared" si="21"/>
        <v>0</v>
      </c>
      <c r="AO38" s="40">
        <f t="shared" si="12"/>
        <v>0</v>
      </c>
      <c r="AP38" s="40">
        <f t="shared" si="0"/>
        <v>496.4</v>
      </c>
      <c r="AQ38" s="42">
        <f t="shared" si="1"/>
        <v>3122.36</v>
      </c>
      <c r="AR38" s="43"/>
      <c r="AS38" s="45"/>
      <c r="AT38" s="46">
        <f t="shared" si="2"/>
        <v>0</v>
      </c>
      <c r="AU38" s="47" t="str">
        <f t="shared" si="23"/>
        <v>NÃO MEDIDO</v>
      </c>
      <c r="AV38" s="48"/>
    </row>
    <row r="39" spans="1:48" s="49" customFormat="1" ht="30" customHeight="1" x14ac:dyDescent="0.2">
      <c r="A39" s="49" t="s">
        <v>37</v>
      </c>
      <c r="C39" s="92" t="s">
        <v>249</v>
      </c>
      <c r="D39" s="93" t="s">
        <v>587</v>
      </c>
      <c r="E39" s="94" t="s">
        <v>58</v>
      </c>
      <c r="F39" s="95">
        <v>4.8</v>
      </c>
      <c r="G39" s="96"/>
      <c r="H39" s="97"/>
      <c r="I39" s="95">
        <f t="shared" si="3"/>
        <v>4.8</v>
      </c>
      <c r="J39" s="98">
        <v>18.95</v>
      </c>
      <c r="K39" s="99">
        <f t="shared" si="13"/>
        <v>90.96</v>
      </c>
      <c r="L39" s="39"/>
      <c r="M39" s="39">
        <f t="shared" si="14"/>
        <v>0</v>
      </c>
      <c r="N39" s="39"/>
      <c r="O39" s="39">
        <f t="shared" si="4"/>
        <v>0</v>
      </c>
      <c r="P39" s="39"/>
      <c r="Q39" s="39">
        <f t="shared" si="5"/>
        <v>0</v>
      </c>
      <c r="R39" s="39"/>
      <c r="S39" s="39">
        <f t="shared" si="6"/>
        <v>0</v>
      </c>
      <c r="T39" s="39"/>
      <c r="U39" s="39">
        <f t="shared" si="7"/>
        <v>0</v>
      </c>
      <c r="V39" s="39"/>
      <c r="W39" s="39">
        <f t="shared" si="8"/>
        <v>0</v>
      </c>
      <c r="X39" s="39"/>
      <c r="Y39" s="39">
        <f t="shared" si="9"/>
        <v>0</v>
      </c>
      <c r="Z39" s="39"/>
      <c r="AA39" s="39">
        <f t="shared" si="10"/>
        <v>0</v>
      </c>
      <c r="AB39" s="39"/>
      <c r="AC39" s="39">
        <f t="shared" si="11"/>
        <v>0</v>
      </c>
      <c r="AD39" s="39"/>
      <c r="AE39" s="39">
        <f t="shared" si="15"/>
        <v>0</v>
      </c>
      <c r="AF39" s="39"/>
      <c r="AG39" s="39">
        <f t="shared" si="16"/>
        <v>0</v>
      </c>
      <c r="AH39" s="39"/>
      <c r="AI39" s="39">
        <f t="shared" si="17"/>
        <v>0</v>
      </c>
      <c r="AJ39" s="39"/>
      <c r="AK39" s="39">
        <f t="shared" si="18"/>
        <v>0</v>
      </c>
      <c r="AL39" s="39"/>
      <c r="AM39" s="39">
        <f t="shared" si="19"/>
        <v>0</v>
      </c>
      <c r="AN39" s="40">
        <f t="shared" si="21"/>
        <v>0</v>
      </c>
      <c r="AO39" s="40">
        <f t="shared" si="12"/>
        <v>0</v>
      </c>
      <c r="AP39" s="40">
        <f t="shared" si="0"/>
        <v>4.8</v>
      </c>
      <c r="AQ39" s="42">
        <f t="shared" si="1"/>
        <v>90.96</v>
      </c>
      <c r="AR39" s="43"/>
      <c r="AS39" s="45"/>
      <c r="AT39" s="46">
        <f t="shared" si="2"/>
        <v>0</v>
      </c>
      <c r="AU39" s="47" t="str">
        <f t="shared" si="23"/>
        <v>NÃO MEDIDO</v>
      </c>
      <c r="AV39" s="48"/>
    </row>
    <row r="40" spans="1:48" s="49" customFormat="1" ht="30" customHeight="1" x14ac:dyDescent="0.2">
      <c r="A40" s="49" t="s">
        <v>37</v>
      </c>
      <c r="C40" s="92" t="s">
        <v>250</v>
      </c>
      <c r="D40" s="93" t="s">
        <v>251</v>
      </c>
      <c r="E40" s="94" t="s">
        <v>58</v>
      </c>
      <c r="F40" s="95">
        <v>257</v>
      </c>
      <c r="G40" s="96"/>
      <c r="H40" s="97"/>
      <c r="I40" s="95">
        <f t="shared" si="3"/>
        <v>257</v>
      </c>
      <c r="J40" s="98">
        <v>23.68</v>
      </c>
      <c r="K40" s="99">
        <f t="shared" si="13"/>
        <v>6085.76</v>
      </c>
      <c r="L40" s="39"/>
      <c r="M40" s="39">
        <f t="shared" si="14"/>
        <v>0</v>
      </c>
      <c r="N40" s="39"/>
      <c r="O40" s="39">
        <f t="shared" si="4"/>
        <v>0</v>
      </c>
      <c r="P40" s="39"/>
      <c r="Q40" s="39">
        <f t="shared" si="5"/>
        <v>0</v>
      </c>
      <c r="R40" s="39"/>
      <c r="S40" s="39">
        <f t="shared" si="6"/>
        <v>0</v>
      </c>
      <c r="T40" s="39"/>
      <c r="U40" s="39">
        <f t="shared" si="7"/>
        <v>0</v>
      </c>
      <c r="V40" s="39"/>
      <c r="W40" s="39">
        <f t="shared" si="8"/>
        <v>0</v>
      </c>
      <c r="X40" s="39"/>
      <c r="Y40" s="39">
        <f t="shared" si="9"/>
        <v>0</v>
      </c>
      <c r="Z40" s="39"/>
      <c r="AA40" s="39">
        <f t="shared" si="10"/>
        <v>0</v>
      </c>
      <c r="AB40" s="39"/>
      <c r="AC40" s="39">
        <f t="shared" si="11"/>
        <v>0</v>
      </c>
      <c r="AD40" s="39"/>
      <c r="AE40" s="39">
        <f t="shared" si="15"/>
        <v>0</v>
      </c>
      <c r="AF40" s="39"/>
      <c r="AG40" s="39">
        <f t="shared" si="16"/>
        <v>0</v>
      </c>
      <c r="AH40" s="39"/>
      <c r="AI40" s="39">
        <f t="shared" si="17"/>
        <v>0</v>
      </c>
      <c r="AJ40" s="39"/>
      <c r="AK40" s="39">
        <f t="shared" si="18"/>
        <v>0</v>
      </c>
      <c r="AL40" s="39"/>
      <c r="AM40" s="39">
        <f t="shared" si="19"/>
        <v>0</v>
      </c>
      <c r="AN40" s="40">
        <f t="shared" si="21"/>
        <v>0</v>
      </c>
      <c r="AO40" s="40">
        <f t="shared" si="12"/>
        <v>0</v>
      </c>
      <c r="AP40" s="40">
        <f t="shared" si="0"/>
        <v>257</v>
      </c>
      <c r="AQ40" s="42">
        <f t="shared" si="1"/>
        <v>6085.76</v>
      </c>
      <c r="AR40" s="43"/>
      <c r="AS40" s="45"/>
      <c r="AT40" s="46">
        <f t="shared" si="2"/>
        <v>1</v>
      </c>
      <c r="AU40" s="47" t="str">
        <f t="shared" si="23"/>
        <v>MEDIDO</v>
      </c>
      <c r="AV40" s="48"/>
    </row>
    <row r="41" spans="1:48" s="49" customFormat="1" ht="48" customHeight="1" x14ac:dyDescent="0.2">
      <c r="A41" s="49" t="s">
        <v>37</v>
      </c>
      <c r="C41" s="92" t="s">
        <v>252</v>
      </c>
      <c r="D41" s="93" t="s">
        <v>253</v>
      </c>
      <c r="E41" s="94" t="s">
        <v>58</v>
      </c>
      <c r="F41" s="95">
        <v>1</v>
      </c>
      <c r="G41" s="96"/>
      <c r="H41" s="97"/>
      <c r="I41" s="95">
        <f t="shared" si="3"/>
        <v>1</v>
      </c>
      <c r="J41" s="98">
        <v>8.68</v>
      </c>
      <c r="K41" s="99">
        <f t="shared" si="13"/>
        <v>8.68</v>
      </c>
      <c r="L41" s="39">
        <v>1</v>
      </c>
      <c r="M41" s="39">
        <f t="shared" si="14"/>
        <v>8.68</v>
      </c>
      <c r="N41" s="39"/>
      <c r="O41" s="39">
        <f t="shared" si="4"/>
        <v>0</v>
      </c>
      <c r="P41" s="39"/>
      <c r="Q41" s="39">
        <f t="shared" si="5"/>
        <v>0</v>
      </c>
      <c r="R41" s="39"/>
      <c r="S41" s="39">
        <f t="shared" si="6"/>
        <v>0</v>
      </c>
      <c r="T41" s="39"/>
      <c r="U41" s="39">
        <f t="shared" si="7"/>
        <v>0</v>
      </c>
      <c r="V41" s="39"/>
      <c r="W41" s="39">
        <f t="shared" si="8"/>
        <v>0</v>
      </c>
      <c r="X41" s="39"/>
      <c r="Y41" s="39">
        <f t="shared" si="9"/>
        <v>0</v>
      </c>
      <c r="Z41" s="39"/>
      <c r="AA41" s="39">
        <f t="shared" si="10"/>
        <v>0</v>
      </c>
      <c r="AB41" s="39"/>
      <c r="AC41" s="39">
        <f t="shared" si="11"/>
        <v>0</v>
      </c>
      <c r="AD41" s="39"/>
      <c r="AE41" s="39">
        <f t="shared" si="15"/>
        <v>0</v>
      </c>
      <c r="AF41" s="39"/>
      <c r="AG41" s="39">
        <f t="shared" si="16"/>
        <v>0</v>
      </c>
      <c r="AH41" s="39"/>
      <c r="AI41" s="39">
        <f t="shared" si="17"/>
        <v>0</v>
      </c>
      <c r="AJ41" s="39"/>
      <c r="AK41" s="39">
        <f t="shared" si="18"/>
        <v>0</v>
      </c>
      <c r="AL41" s="39"/>
      <c r="AM41" s="39">
        <f t="shared" si="19"/>
        <v>0</v>
      </c>
      <c r="AN41" s="40">
        <f t="shared" si="21"/>
        <v>0</v>
      </c>
      <c r="AO41" s="40">
        <f t="shared" si="12"/>
        <v>0</v>
      </c>
      <c r="AP41" s="40">
        <f t="shared" si="0"/>
        <v>1</v>
      </c>
      <c r="AQ41" s="42">
        <f t="shared" si="1"/>
        <v>8.68</v>
      </c>
      <c r="AR41" s="43"/>
      <c r="AS41" s="45"/>
      <c r="AT41" s="46">
        <f t="shared" si="2"/>
        <v>0</v>
      </c>
      <c r="AU41" s="47" t="str">
        <f t="shared" si="23"/>
        <v>NÃO MEDIDO</v>
      </c>
      <c r="AV41" s="48"/>
    </row>
    <row r="42" spans="1:48" s="49" customFormat="1" ht="48" customHeight="1" x14ac:dyDescent="0.2">
      <c r="A42" s="49" t="s">
        <v>37</v>
      </c>
      <c r="C42" s="92" t="s">
        <v>77</v>
      </c>
      <c r="D42" s="93" t="s">
        <v>78</v>
      </c>
      <c r="E42" s="94" t="s">
        <v>76</v>
      </c>
      <c r="F42" s="95">
        <v>18.3</v>
      </c>
      <c r="G42" s="96"/>
      <c r="H42" s="97"/>
      <c r="I42" s="95">
        <f t="shared" si="3"/>
        <v>18.3</v>
      </c>
      <c r="J42" s="98">
        <v>53.41</v>
      </c>
      <c r="K42" s="99">
        <f t="shared" si="13"/>
        <v>977.4</v>
      </c>
      <c r="L42" s="39"/>
      <c r="M42" s="39">
        <f t="shared" si="14"/>
        <v>0</v>
      </c>
      <c r="N42" s="39"/>
      <c r="O42" s="39">
        <f t="shared" si="4"/>
        <v>0</v>
      </c>
      <c r="P42" s="39"/>
      <c r="Q42" s="39">
        <f t="shared" si="5"/>
        <v>0</v>
      </c>
      <c r="R42" s="39"/>
      <c r="S42" s="39">
        <f t="shared" si="6"/>
        <v>0</v>
      </c>
      <c r="T42" s="39"/>
      <c r="U42" s="39">
        <f t="shared" si="7"/>
        <v>0</v>
      </c>
      <c r="V42" s="39"/>
      <c r="W42" s="39">
        <f t="shared" si="8"/>
        <v>0</v>
      </c>
      <c r="X42" s="39"/>
      <c r="Y42" s="39">
        <f t="shared" si="9"/>
        <v>0</v>
      </c>
      <c r="Z42" s="39"/>
      <c r="AA42" s="39">
        <f t="shared" si="10"/>
        <v>0</v>
      </c>
      <c r="AB42" s="39"/>
      <c r="AC42" s="39">
        <f t="shared" si="11"/>
        <v>0</v>
      </c>
      <c r="AD42" s="39"/>
      <c r="AE42" s="39">
        <f t="shared" si="15"/>
        <v>0</v>
      </c>
      <c r="AF42" s="39"/>
      <c r="AG42" s="39">
        <f t="shared" si="16"/>
        <v>0</v>
      </c>
      <c r="AH42" s="39"/>
      <c r="AI42" s="39">
        <f t="shared" si="17"/>
        <v>0</v>
      </c>
      <c r="AJ42" s="39"/>
      <c r="AK42" s="39">
        <f t="shared" si="18"/>
        <v>0</v>
      </c>
      <c r="AL42" s="39"/>
      <c r="AM42" s="39">
        <f t="shared" si="19"/>
        <v>0</v>
      </c>
      <c r="AN42" s="40">
        <f t="shared" si="21"/>
        <v>0</v>
      </c>
      <c r="AO42" s="40">
        <f t="shared" si="12"/>
        <v>0</v>
      </c>
      <c r="AP42" s="40">
        <f t="shared" si="0"/>
        <v>18.3</v>
      </c>
      <c r="AQ42" s="42">
        <f t="shared" si="1"/>
        <v>977.4</v>
      </c>
      <c r="AR42" s="43"/>
      <c r="AS42" s="45"/>
      <c r="AT42" s="46">
        <f t="shared" si="2"/>
        <v>0</v>
      </c>
      <c r="AU42" s="47" t="str">
        <f t="shared" si="23"/>
        <v>NÃO MEDIDO</v>
      </c>
      <c r="AV42" s="48"/>
    </row>
    <row r="43" spans="1:48" s="49" customFormat="1" ht="30" customHeight="1" x14ac:dyDescent="0.2">
      <c r="A43" s="49" t="s">
        <v>37</v>
      </c>
      <c r="C43" s="100" t="s">
        <v>243</v>
      </c>
      <c r="D43" s="93" t="s">
        <v>244</v>
      </c>
      <c r="E43" s="94" t="s">
        <v>58</v>
      </c>
      <c r="F43" s="95">
        <v>390.1</v>
      </c>
      <c r="G43" s="96"/>
      <c r="H43" s="97"/>
      <c r="I43" s="95">
        <f t="shared" si="3"/>
        <v>390.1</v>
      </c>
      <c r="J43" s="98">
        <v>6.31</v>
      </c>
      <c r="K43" s="99">
        <f t="shared" si="13"/>
        <v>2461.5300000000002</v>
      </c>
      <c r="L43" s="39"/>
      <c r="M43" s="39">
        <f t="shared" si="14"/>
        <v>0</v>
      </c>
      <c r="N43" s="39"/>
      <c r="O43" s="39">
        <f t="shared" si="4"/>
        <v>0</v>
      </c>
      <c r="P43" s="39"/>
      <c r="Q43" s="39">
        <f t="shared" si="5"/>
        <v>0</v>
      </c>
      <c r="R43" s="39"/>
      <c r="S43" s="39">
        <f t="shared" si="6"/>
        <v>0</v>
      </c>
      <c r="T43" s="39"/>
      <c r="U43" s="39">
        <f t="shared" si="7"/>
        <v>0</v>
      </c>
      <c r="V43" s="39"/>
      <c r="W43" s="39">
        <f t="shared" si="8"/>
        <v>0</v>
      </c>
      <c r="X43" s="39"/>
      <c r="Y43" s="39">
        <f t="shared" si="9"/>
        <v>0</v>
      </c>
      <c r="Z43" s="39"/>
      <c r="AA43" s="39">
        <f t="shared" si="10"/>
        <v>0</v>
      </c>
      <c r="AB43" s="39"/>
      <c r="AC43" s="39">
        <f t="shared" si="11"/>
        <v>0</v>
      </c>
      <c r="AD43" s="39"/>
      <c r="AE43" s="39">
        <f t="shared" si="15"/>
        <v>0</v>
      </c>
      <c r="AF43" s="39"/>
      <c r="AG43" s="39">
        <f t="shared" si="16"/>
        <v>0</v>
      </c>
      <c r="AH43" s="39"/>
      <c r="AI43" s="39">
        <f t="shared" si="17"/>
        <v>0</v>
      </c>
      <c r="AJ43" s="39"/>
      <c r="AK43" s="39">
        <f t="shared" si="18"/>
        <v>0</v>
      </c>
      <c r="AL43" s="39"/>
      <c r="AM43" s="39">
        <f t="shared" si="19"/>
        <v>0</v>
      </c>
      <c r="AN43" s="40">
        <f t="shared" si="21"/>
        <v>0</v>
      </c>
      <c r="AO43" s="40">
        <f t="shared" si="12"/>
        <v>0</v>
      </c>
      <c r="AP43" s="40">
        <f t="shared" si="0"/>
        <v>390.1</v>
      </c>
      <c r="AQ43" s="42">
        <f t="shared" si="1"/>
        <v>2461.5300000000002</v>
      </c>
      <c r="AR43" s="43"/>
      <c r="AS43" s="45"/>
      <c r="AT43" s="46">
        <f t="shared" si="2"/>
        <v>0</v>
      </c>
      <c r="AU43" s="47" t="str">
        <f t="shared" si="23"/>
        <v>NÃO MEDIDO</v>
      </c>
      <c r="AV43" s="48"/>
    </row>
    <row r="44" spans="1:48" s="49" customFormat="1" ht="30" customHeight="1" x14ac:dyDescent="0.2">
      <c r="A44" s="6" t="s">
        <v>33</v>
      </c>
      <c r="B44" s="6"/>
      <c r="C44" s="92">
        <v>20200</v>
      </c>
      <c r="D44" s="93" t="s">
        <v>79</v>
      </c>
      <c r="E44" s="94"/>
      <c r="F44" s="95"/>
      <c r="G44" s="96"/>
      <c r="H44" s="97"/>
      <c r="I44" s="95">
        <f t="shared" si="3"/>
        <v>0</v>
      </c>
      <c r="J44" s="98"/>
      <c r="K44" s="99">
        <f t="shared" si="13"/>
        <v>0</v>
      </c>
      <c r="L44" s="39"/>
      <c r="M44" s="39">
        <f t="shared" si="14"/>
        <v>0</v>
      </c>
      <c r="N44" s="39"/>
      <c r="O44" s="39">
        <f t="shared" si="4"/>
        <v>0</v>
      </c>
      <c r="P44" s="39"/>
      <c r="Q44" s="39">
        <f t="shared" si="5"/>
        <v>0</v>
      </c>
      <c r="R44" s="39"/>
      <c r="S44" s="39">
        <f t="shared" si="6"/>
        <v>0</v>
      </c>
      <c r="T44" s="39"/>
      <c r="U44" s="39">
        <f t="shared" si="7"/>
        <v>0</v>
      </c>
      <c r="V44" s="39"/>
      <c r="W44" s="39">
        <f t="shared" si="8"/>
        <v>0</v>
      </c>
      <c r="X44" s="39"/>
      <c r="Y44" s="39">
        <f t="shared" si="9"/>
        <v>0</v>
      </c>
      <c r="Z44" s="39"/>
      <c r="AA44" s="39">
        <f t="shared" si="10"/>
        <v>0</v>
      </c>
      <c r="AB44" s="39"/>
      <c r="AC44" s="39">
        <f t="shared" si="11"/>
        <v>0</v>
      </c>
      <c r="AD44" s="39"/>
      <c r="AE44" s="39">
        <f t="shared" si="15"/>
        <v>0</v>
      </c>
      <c r="AF44" s="39"/>
      <c r="AG44" s="39">
        <f t="shared" si="16"/>
        <v>0</v>
      </c>
      <c r="AH44" s="39"/>
      <c r="AI44" s="39">
        <f t="shared" si="17"/>
        <v>0</v>
      </c>
      <c r="AJ44" s="39"/>
      <c r="AK44" s="39">
        <f t="shared" si="18"/>
        <v>0</v>
      </c>
      <c r="AL44" s="39"/>
      <c r="AM44" s="39">
        <f t="shared" si="19"/>
        <v>0</v>
      </c>
      <c r="AN44" s="40">
        <f t="shared" si="21"/>
        <v>0</v>
      </c>
      <c r="AO44" s="40">
        <f t="shared" si="12"/>
        <v>0</v>
      </c>
      <c r="AP44" s="40">
        <f t="shared" si="0"/>
        <v>0</v>
      </c>
      <c r="AQ44" s="42">
        <f t="shared" si="1"/>
        <v>0</v>
      </c>
      <c r="AR44" s="43"/>
      <c r="AS44" s="45"/>
      <c r="AT44" s="46">
        <f t="shared" si="2"/>
        <v>0</v>
      </c>
      <c r="AU44" s="47" t="str">
        <f>IF(COUNTIF(AU45:AU48,"MEDIDO")&lt;&gt;0,"MEDIDO","NÃO MEDIDO")</f>
        <v>NÃO MEDIDO</v>
      </c>
      <c r="AV44" s="48"/>
    </row>
    <row r="45" spans="1:48" s="49" customFormat="1" ht="30" customHeight="1" x14ac:dyDescent="0.2">
      <c r="A45" s="49" t="s">
        <v>37</v>
      </c>
      <c r="C45" s="92" t="s">
        <v>254</v>
      </c>
      <c r="D45" s="93" t="s">
        <v>258</v>
      </c>
      <c r="E45" s="94" t="s">
        <v>61</v>
      </c>
      <c r="F45" s="95">
        <v>20</v>
      </c>
      <c r="G45" s="96"/>
      <c r="H45" s="97"/>
      <c r="I45" s="95">
        <f t="shared" si="3"/>
        <v>20</v>
      </c>
      <c r="J45" s="98">
        <v>2.41</v>
      </c>
      <c r="K45" s="99">
        <f t="shared" si="13"/>
        <v>48.2</v>
      </c>
      <c r="L45" s="39"/>
      <c r="M45" s="39">
        <f t="shared" si="14"/>
        <v>0</v>
      </c>
      <c r="N45" s="39"/>
      <c r="O45" s="39">
        <f t="shared" si="4"/>
        <v>0</v>
      </c>
      <c r="P45" s="39"/>
      <c r="Q45" s="39">
        <f t="shared" si="5"/>
        <v>0</v>
      </c>
      <c r="R45" s="39"/>
      <c r="S45" s="39">
        <f t="shared" si="6"/>
        <v>0</v>
      </c>
      <c r="T45" s="39"/>
      <c r="U45" s="39">
        <f t="shared" si="7"/>
        <v>0</v>
      </c>
      <c r="V45" s="39"/>
      <c r="W45" s="39">
        <f t="shared" si="8"/>
        <v>0</v>
      </c>
      <c r="X45" s="39"/>
      <c r="Y45" s="39">
        <f t="shared" si="9"/>
        <v>0</v>
      </c>
      <c r="Z45" s="39"/>
      <c r="AA45" s="39">
        <f t="shared" si="10"/>
        <v>0</v>
      </c>
      <c r="AB45" s="39"/>
      <c r="AC45" s="39">
        <f t="shared" si="11"/>
        <v>0</v>
      </c>
      <c r="AD45" s="39"/>
      <c r="AE45" s="39">
        <f t="shared" si="15"/>
        <v>0</v>
      </c>
      <c r="AF45" s="39"/>
      <c r="AG45" s="39">
        <f t="shared" si="16"/>
        <v>0</v>
      </c>
      <c r="AH45" s="39"/>
      <c r="AI45" s="39">
        <f t="shared" si="17"/>
        <v>0</v>
      </c>
      <c r="AJ45" s="39"/>
      <c r="AK45" s="39">
        <f t="shared" si="18"/>
        <v>0</v>
      </c>
      <c r="AL45" s="39"/>
      <c r="AM45" s="39">
        <f t="shared" si="19"/>
        <v>0</v>
      </c>
      <c r="AN45" s="40">
        <f t="shared" si="21"/>
        <v>0</v>
      </c>
      <c r="AO45" s="40">
        <f t="shared" si="12"/>
        <v>0</v>
      </c>
      <c r="AP45" s="40">
        <f t="shared" si="0"/>
        <v>20</v>
      </c>
      <c r="AQ45" s="42">
        <f t="shared" si="1"/>
        <v>48.2</v>
      </c>
      <c r="AR45" s="43"/>
      <c r="AS45" s="45"/>
      <c r="AT45" s="46">
        <f t="shared" si="2"/>
        <v>0</v>
      </c>
      <c r="AU45" s="47" t="str">
        <f t="shared" si="23"/>
        <v>NÃO MEDIDO</v>
      </c>
      <c r="AV45" s="48"/>
    </row>
    <row r="46" spans="1:48" s="49" customFormat="1" ht="50.25" customHeight="1" x14ac:dyDescent="0.2">
      <c r="A46" s="49" t="s">
        <v>37</v>
      </c>
      <c r="C46" s="92" t="s">
        <v>255</v>
      </c>
      <c r="D46" s="93" t="s">
        <v>259</v>
      </c>
      <c r="E46" s="94" t="s">
        <v>61</v>
      </c>
      <c r="F46" s="95">
        <v>100</v>
      </c>
      <c r="G46" s="96"/>
      <c r="H46" s="97"/>
      <c r="I46" s="95">
        <f t="shared" si="3"/>
        <v>100</v>
      </c>
      <c r="J46" s="98">
        <v>11.95</v>
      </c>
      <c r="K46" s="99">
        <f t="shared" si="13"/>
        <v>1195</v>
      </c>
      <c r="L46" s="39"/>
      <c r="M46" s="39">
        <f t="shared" si="14"/>
        <v>0</v>
      </c>
      <c r="N46" s="39"/>
      <c r="O46" s="39">
        <f t="shared" si="4"/>
        <v>0</v>
      </c>
      <c r="P46" s="39"/>
      <c r="Q46" s="39">
        <f t="shared" si="5"/>
        <v>0</v>
      </c>
      <c r="R46" s="39"/>
      <c r="S46" s="39">
        <f t="shared" si="6"/>
        <v>0</v>
      </c>
      <c r="T46" s="39"/>
      <c r="U46" s="39">
        <f t="shared" si="7"/>
        <v>0</v>
      </c>
      <c r="V46" s="39"/>
      <c r="W46" s="39">
        <f t="shared" si="8"/>
        <v>0</v>
      </c>
      <c r="X46" s="39"/>
      <c r="Y46" s="39">
        <f t="shared" si="9"/>
        <v>0</v>
      </c>
      <c r="Z46" s="39"/>
      <c r="AA46" s="39">
        <f t="shared" si="10"/>
        <v>0</v>
      </c>
      <c r="AB46" s="39"/>
      <c r="AC46" s="39">
        <f t="shared" si="11"/>
        <v>0</v>
      </c>
      <c r="AD46" s="39"/>
      <c r="AE46" s="39">
        <f t="shared" si="15"/>
        <v>0</v>
      </c>
      <c r="AF46" s="39"/>
      <c r="AG46" s="39">
        <f t="shared" si="16"/>
        <v>0</v>
      </c>
      <c r="AH46" s="39"/>
      <c r="AI46" s="39">
        <f t="shared" si="17"/>
        <v>0</v>
      </c>
      <c r="AJ46" s="39"/>
      <c r="AK46" s="39">
        <f t="shared" si="18"/>
        <v>0</v>
      </c>
      <c r="AL46" s="39"/>
      <c r="AM46" s="39">
        <f t="shared" si="19"/>
        <v>0</v>
      </c>
      <c r="AN46" s="40">
        <f t="shared" si="21"/>
        <v>0</v>
      </c>
      <c r="AO46" s="40">
        <f t="shared" si="12"/>
        <v>0</v>
      </c>
      <c r="AP46" s="40">
        <f t="shared" si="0"/>
        <v>100</v>
      </c>
      <c r="AQ46" s="42">
        <f t="shared" si="1"/>
        <v>1195</v>
      </c>
      <c r="AR46" s="43"/>
      <c r="AS46" s="45"/>
      <c r="AT46" s="46">
        <f t="shared" si="2"/>
        <v>0</v>
      </c>
      <c r="AU46" s="47" t="str">
        <f t="shared" si="23"/>
        <v>NÃO MEDIDO</v>
      </c>
      <c r="AV46" s="48"/>
    </row>
    <row r="47" spans="1:48" s="49" customFormat="1" ht="50.25" customHeight="1" x14ac:dyDescent="0.2">
      <c r="A47" s="49" t="s">
        <v>37</v>
      </c>
      <c r="C47" s="92" t="s">
        <v>256</v>
      </c>
      <c r="D47" s="93" t="s">
        <v>80</v>
      </c>
      <c r="E47" s="94" t="s">
        <v>61</v>
      </c>
      <c r="F47" s="95">
        <v>21</v>
      </c>
      <c r="G47" s="96"/>
      <c r="H47" s="97"/>
      <c r="I47" s="95">
        <f t="shared" si="3"/>
        <v>21</v>
      </c>
      <c r="J47" s="98">
        <v>11.65</v>
      </c>
      <c r="K47" s="99">
        <f t="shared" si="13"/>
        <v>244.65</v>
      </c>
      <c r="L47" s="39"/>
      <c r="M47" s="39">
        <f t="shared" si="14"/>
        <v>0</v>
      </c>
      <c r="N47" s="39"/>
      <c r="O47" s="39">
        <f t="shared" si="4"/>
        <v>0</v>
      </c>
      <c r="P47" s="39"/>
      <c r="Q47" s="39">
        <f t="shared" si="5"/>
        <v>0</v>
      </c>
      <c r="R47" s="39"/>
      <c r="S47" s="39">
        <f t="shared" si="6"/>
        <v>0</v>
      </c>
      <c r="T47" s="39"/>
      <c r="U47" s="39">
        <f t="shared" si="7"/>
        <v>0</v>
      </c>
      <c r="V47" s="39"/>
      <c r="W47" s="39">
        <f t="shared" si="8"/>
        <v>0</v>
      </c>
      <c r="X47" s="39"/>
      <c r="Y47" s="39">
        <f t="shared" si="9"/>
        <v>0</v>
      </c>
      <c r="Z47" s="39"/>
      <c r="AA47" s="39">
        <f t="shared" si="10"/>
        <v>0</v>
      </c>
      <c r="AB47" s="39"/>
      <c r="AC47" s="39">
        <f t="shared" si="11"/>
        <v>0</v>
      </c>
      <c r="AD47" s="39"/>
      <c r="AE47" s="39">
        <f t="shared" si="15"/>
        <v>0</v>
      </c>
      <c r="AF47" s="39"/>
      <c r="AG47" s="39">
        <f t="shared" si="16"/>
        <v>0</v>
      </c>
      <c r="AH47" s="39"/>
      <c r="AI47" s="39">
        <f t="shared" si="17"/>
        <v>0</v>
      </c>
      <c r="AJ47" s="39"/>
      <c r="AK47" s="39">
        <f t="shared" si="18"/>
        <v>0</v>
      </c>
      <c r="AL47" s="39"/>
      <c r="AM47" s="39">
        <f t="shared" si="19"/>
        <v>0</v>
      </c>
      <c r="AN47" s="40">
        <f t="shared" si="21"/>
        <v>0</v>
      </c>
      <c r="AO47" s="40">
        <f t="shared" si="12"/>
        <v>0</v>
      </c>
      <c r="AP47" s="40">
        <f t="shared" si="0"/>
        <v>21</v>
      </c>
      <c r="AQ47" s="42">
        <f t="shared" si="1"/>
        <v>244.65</v>
      </c>
      <c r="AR47" s="43"/>
      <c r="AS47" s="45"/>
      <c r="AT47" s="46">
        <f t="shared" si="2"/>
        <v>0</v>
      </c>
      <c r="AU47" s="47" t="str">
        <f t="shared" si="23"/>
        <v>NÃO MEDIDO</v>
      </c>
      <c r="AV47" s="48"/>
    </row>
    <row r="48" spans="1:48" s="49" customFormat="1" ht="50.25" customHeight="1" x14ac:dyDescent="0.2">
      <c r="A48" s="49" t="s">
        <v>37</v>
      </c>
      <c r="C48" s="92" t="s">
        <v>257</v>
      </c>
      <c r="D48" s="93" t="s">
        <v>81</v>
      </c>
      <c r="E48" s="94" t="s">
        <v>76</v>
      </c>
      <c r="F48" s="95">
        <v>200</v>
      </c>
      <c r="G48" s="96"/>
      <c r="H48" s="97"/>
      <c r="I48" s="95">
        <f t="shared" si="3"/>
        <v>200</v>
      </c>
      <c r="J48" s="98">
        <v>5.0999999999999996</v>
      </c>
      <c r="K48" s="99">
        <f t="shared" si="13"/>
        <v>1020</v>
      </c>
      <c r="L48" s="39"/>
      <c r="M48" s="39">
        <f t="shared" si="14"/>
        <v>0</v>
      </c>
      <c r="N48" s="39"/>
      <c r="O48" s="39">
        <f t="shared" si="4"/>
        <v>0</v>
      </c>
      <c r="P48" s="39"/>
      <c r="Q48" s="39">
        <f t="shared" si="5"/>
        <v>0</v>
      </c>
      <c r="R48" s="39"/>
      <c r="S48" s="39">
        <f t="shared" si="6"/>
        <v>0</v>
      </c>
      <c r="T48" s="39"/>
      <c r="U48" s="39">
        <f t="shared" si="7"/>
        <v>0</v>
      </c>
      <c r="V48" s="39"/>
      <c r="W48" s="39">
        <f t="shared" si="8"/>
        <v>0</v>
      </c>
      <c r="X48" s="39"/>
      <c r="Y48" s="39">
        <f t="shared" si="9"/>
        <v>0</v>
      </c>
      <c r="Z48" s="39"/>
      <c r="AA48" s="39">
        <f t="shared" si="10"/>
        <v>0</v>
      </c>
      <c r="AB48" s="39"/>
      <c r="AC48" s="39">
        <f t="shared" si="11"/>
        <v>0</v>
      </c>
      <c r="AD48" s="39"/>
      <c r="AE48" s="39">
        <f t="shared" si="15"/>
        <v>0</v>
      </c>
      <c r="AF48" s="39"/>
      <c r="AG48" s="39">
        <f t="shared" si="16"/>
        <v>0</v>
      </c>
      <c r="AH48" s="39"/>
      <c r="AI48" s="39">
        <f t="shared" si="17"/>
        <v>0</v>
      </c>
      <c r="AJ48" s="39"/>
      <c r="AK48" s="39">
        <f t="shared" si="18"/>
        <v>0</v>
      </c>
      <c r="AL48" s="39"/>
      <c r="AM48" s="39">
        <f t="shared" si="19"/>
        <v>0</v>
      </c>
      <c r="AN48" s="40">
        <f t="shared" si="21"/>
        <v>0</v>
      </c>
      <c r="AO48" s="40">
        <f t="shared" si="12"/>
        <v>0</v>
      </c>
      <c r="AP48" s="40">
        <f t="shared" si="0"/>
        <v>200</v>
      </c>
      <c r="AQ48" s="42">
        <f t="shared" si="1"/>
        <v>1020</v>
      </c>
      <c r="AR48" s="43"/>
      <c r="AS48" s="45"/>
      <c r="AT48" s="46">
        <f t="shared" si="2"/>
        <v>0</v>
      </c>
      <c r="AU48" s="47" t="str">
        <f t="shared" si="23"/>
        <v>NÃO MEDIDO</v>
      </c>
      <c r="AV48" s="48"/>
    </row>
    <row r="49" spans="1:48" s="49" customFormat="1" ht="30" customHeight="1" x14ac:dyDescent="0.2">
      <c r="A49" s="6" t="s">
        <v>33</v>
      </c>
      <c r="B49" s="6"/>
      <c r="C49" s="92">
        <v>20400</v>
      </c>
      <c r="D49" s="93" t="s">
        <v>82</v>
      </c>
      <c r="E49" s="94"/>
      <c r="F49" s="95"/>
      <c r="G49" s="96"/>
      <c r="H49" s="97"/>
      <c r="I49" s="95">
        <f t="shared" si="3"/>
        <v>0</v>
      </c>
      <c r="J49" s="98"/>
      <c r="K49" s="99">
        <f t="shared" si="13"/>
        <v>0</v>
      </c>
      <c r="L49" s="39"/>
      <c r="M49" s="39">
        <f t="shared" si="14"/>
        <v>0</v>
      </c>
      <c r="N49" s="39"/>
      <c r="O49" s="39">
        <f t="shared" si="4"/>
        <v>0</v>
      </c>
      <c r="P49" s="39"/>
      <c r="Q49" s="39">
        <f t="shared" si="5"/>
        <v>0</v>
      </c>
      <c r="R49" s="39"/>
      <c r="S49" s="39">
        <f t="shared" si="6"/>
        <v>0</v>
      </c>
      <c r="T49" s="39"/>
      <c r="U49" s="39">
        <f t="shared" si="7"/>
        <v>0</v>
      </c>
      <c r="V49" s="39"/>
      <c r="W49" s="39">
        <f t="shared" si="8"/>
        <v>0</v>
      </c>
      <c r="X49" s="39"/>
      <c r="Y49" s="39">
        <f t="shared" si="9"/>
        <v>0</v>
      </c>
      <c r="Z49" s="39"/>
      <c r="AA49" s="39">
        <f t="shared" si="10"/>
        <v>0</v>
      </c>
      <c r="AB49" s="39"/>
      <c r="AC49" s="39">
        <f t="shared" si="11"/>
        <v>0</v>
      </c>
      <c r="AD49" s="39"/>
      <c r="AE49" s="39">
        <f t="shared" si="15"/>
        <v>0</v>
      </c>
      <c r="AF49" s="39"/>
      <c r="AG49" s="39">
        <f t="shared" si="16"/>
        <v>0</v>
      </c>
      <c r="AH49" s="39"/>
      <c r="AI49" s="39">
        <f t="shared" si="17"/>
        <v>0</v>
      </c>
      <c r="AJ49" s="39"/>
      <c r="AK49" s="39">
        <f t="shared" si="18"/>
        <v>0</v>
      </c>
      <c r="AL49" s="39"/>
      <c r="AM49" s="39">
        <f t="shared" si="19"/>
        <v>0</v>
      </c>
      <c r="AN49" s="40">
        <f t="shared" si="21"/>
        <v>0</v>
      </c>
      <c r="AO49" s="40">
        <f t="shared" si="12"/>
        <v>0</v>
      </c>
      <c r="AP49" s="40">
        <f t="shared" si="0"/>
        <v>0</v>
      </c>
      <c r="AQ49" s="42">
        <f t="shared" si="1"/>
        <v>0</v>
      </c>
      <c r="AR49" s="43"/>
      <c r="AS49" s="45"/>
      <c r="AT49" s="46">
        <f t="shared" si="2"/>
        <v>0</v>
      </c>
      <c r="AU49" s="47" t="str">
        <f>IF(COUNTIF(AU50:AU66,"MEDIDO")&lt;&gt;0,"MEDIDO","NÃO MEDIDO")</f>
        <v>MEDIDO</v>
      </c>
      <c r="AV49" s="48"/>
    </row>
    <row r="50" spans="1:48" s="49" customFormat="1" ht="30" customHeight="1" x14ac:dyDescent="0.2">
      <c r="A50" s="49" t="s">
        <v>37</v>
      </c>
      <c r="C50" s="92" t="s">
        <v>83</v>
      </c>
      <c r="D50" s="93" t="s">
        <v>84</v>
      </c>
      <c r="E50" s="94" t="s">
        <v>76</v>
      </c>
      <c r="F50" s="95">
        <v>12</v>
      </c>
      <c r="G50" s="96"/>
      <c r="H50" s="97"/>
      <c r="I50" s="95">
        <f t="shared" si="3"/>
        <v>12</v>
      </c>
      <c r="J50" s="98">
        <v>20.420000000000002</v>
      </c>
      <c r="K50" s="99">
        <f t="shared" si="13"/>
        <v>245.04</v>
      </c>
      <c r="L50" s="39"/>
      <c r="M50" s="39">
        <f t="shared" si="14"/>
        <v>0</v>
      </c>
      <c r="N50" s="39"/>
      <c r="O50" s="39">
        <f t="shared" si="4"/>
        <v>0</v>
      </c>
      <c r="P50" s="39"/>
      <c r="Q50" s="39">
        <f t="shared" si="5"/>
        <v>0</v>
      </c>
      <c r="R50" s="39"/>
      <c r="S50" s="39">
        <f t="shared" si="6"/>
        <v>0</v>
      </c>
      <c r="T50" s="39"/>
      <c r="U50" s="39">
        <f t="shared" si="7"/>
        <v>0</v>
      </c>
      <c r="V50" s="39"/>
      <c r="W50" s="39">
        <f t="shared" si="8"/>
        <v>0</v>
      </c>
      <c r="X50" s="39"/>
      <c r="Y50" s="39">
        <f t="shared" si="9"/>
        <v>0</v>
      </c>
      <c r="Z50" s="39"/>
      <c r="AA50" s="39">
        <f t="shared" si="10"/>
        <v>0</v>
      </c>
      <c r="AB50" s="39"/>
      <c r="AC50" s="39">
        <f t="shared" si="11"/>
        <v>0</v>
      </c>
      <c r="AD50" s="39"/>
      <c r="AE50" s="39">
        <f t="shared" si="15"/>
        <v>0</v>
      </c>
      <c r="AF50" s="39"/>
      <c r="AG50" s="39">
        <f t="shared" si="16"/>
        <v>0</v>
      </c>
      <c r="AH50" s="39"/>
      <c r="AI50" s="39">
        <f t="shared" si="17"/>
        <v>0</v>
      </c>
      <c r="AJ50" s="39"/>
      <c r="AK50" s="39">
        <f t="shared" si="18"/>
        <v>0</v>
      </c>
      <c r="AL50" s="39"/>
      <c r="AM50" s="39">
        <f t="shared" si="19"/>
        <v>0</v>
      </c>
      <c r="AN50" s="40">
        <f t="shared" si="21"/>
        <v>0</v>
      </c>
      <c r="AO50" s="40">
        <f t="shared" si="12"/>
        <v>0</v>
      </c>
      <c r="AP50" s="40">
        <f t="shared" si="0"/>
        <v>12</v>
      </c>
      <c r="AQ50" s="42">
        <f t="shared" si="1"/>
        <v>245.04</v>
      </c>
      <c r="AR50" s="43"/>
      <c r="AS50" s="45"/>
      <c r="AT50" s="46">
        <f t="shared" si="2"/>
        <v>0</v>
      </c>
      <c r="AU50" s="47" t="str">
        <f t="shared" si="23"/>
        <v>NÃO MEDIDO</v>
      </c>
      <c r="AV50" s="48"/>
    </row>
    <row r="51" spans="1:48" s="49" customFormat="1" ht="30" customHeight="1" x14ac:dyDescent="0.2">
      <c r="A51" s="49" t="s">
        <v>37</v>
      </c>
      <c r="C51" s="92" t="s">
        <v>85</v>
      </c>
      <c r="D51" s="93" t="s">
        <v>86</v>
      </c>
      <c r="E51" s="94" t="s">
        <v>76</v>
      </c>
      <c r="F51" s="95">
        <v>97</v>
      </c>
      <c r="G51" s="96"/>
      <c r="H51" s="97"/>
      <c r="I51" s="95">
        <f t="shared" si="3"/>
        <v>97</v>
      </c>
      <c r="J51" s="98">
        <v>30.33</v>
      </c>
      <c r="K51" s="99">
        <f t="shared" si="13"/>
        <v>2942.01</v>
      </c>
      <c r="L51" s="39"/>
      <c r="M51" s="39">
        <f t="shared" si="14"/>
        <v>0</v>
      </c>
      <c r="N51" s="39"/>
      <c r="O51" s="39">
        <f t="shared" si="4"/>
        <v>0</v>
      </c>
      <c r="P51" s="39"/>
      <c r="Q51" s="39">
        <f t="shared" si="5"/>
        <v>0</v>
      </c>
      <c r="R51" s="39"/>
      <c r="S51" s="39">
        <f t="shared" si="6"/>
        <v>0</v>
      </c>
      <c r="T51" s="39"/>
      <c r="U51" s="39">
        <f t="shared" si="7"/>
        <v>0</v>
      </c>
      <c r="V51" s="39"/>
      <c r="W51" s="39">
        <f t="shared" si="8"/>
        <v>0</v>
      </c>
      <c r="X51" s="39"/>
      <c r="Y51" s="39">
        <f t="shared" si="9"/>
        <v>0</v>
      </c>
      <c r="Z51" s="39"/>
      <c r="AA51" s="39">
        <f t="shared" si="10"/>
        <v>0</v>
      </c>
      <c r="AB51" s="39"/>
      <c r="AC51" s="39">
        <f t="shared" si="11"/>
        <v>0</v>
      </c>
      <c r="AD51" s="39"/>
      <c r="AE51" s="39">
        <f t="shared" si="15"/>
        <v>0</v>
      </c>
      <c r="AF51" s="39"/>
      <c r="AG51" s="39">
        <f t="shared" si="16"/>
        <v>0</v>
      </c>
      <c r="AH51" s="39"/>
      <c r="AI51" s="39">
        <f t="shared" si="17"/>
        <v>0</v>
      </c>
      <c r="AJ51" s="39"/>
      <c r="AK51" s="39">
        <f t="shared" si="18"/>
        <v>0</v>
      </c>
      <c r="AL51" s="39"/>
      <c r="AM51" s="39">
        <f t="shared" si="19"/>
        <v>0</v>
      </c>
      <c r="AN51" s="40">
        <f t="shared" si="21"/>
        <v>0</v>
      </c>
      <c r="AO51" s="40">
        <f t="shared" si="12"/>
        <v>0</v>
      </c>
      <c r="AP51" s="40">
        <f t="shared" si="0"/>
        <v>97</v>
      </c>
      <c r="AQ51" s="42">
        <f t="shared" si="1"/>
        <v>2942.01</v>
      </c>
      <c r="AR51" s="43"/>
      <c r="AS51" s="45"/>
      <c r="AT51" s="46">
        <f t="shared" si="2"/>
        <v>0</v>
      </c>
      <c r="AU51" s="47" t="str">
        <f t="shared" si="23"/>
        <v>NÃO MEDIDO</v>
      </c>
      <c r="AV51" s="48"/>
    </row>
    <row r="52" spans="1:48" s="49" customFormat="1" ht="30" customHeight="1" x14ac:dyDescent="0.2">
      <c r="A52" s="49" t="s">
        <v>37</v>
      </c>
      <c r="C52" s="92" t="s">
        <v>260</v>
      </c>
      <c r="D52" s="93" t="s">
        <v>261</v>
      </c>
      <c r="E52" s="94" t="s">
        <v>61</v>
      </c>
      <c r="F52" s="95">
        <v>2</v>
      </c>
      <c r="G52" s="96"/>
      <c r="H52" s="97"/>
      <c r="I52" s="95">
        <f t="shared" si="3"/>
        <v>2</v>
      </c>
      <c r="J52" s="98">
        <v>160.80000000000001</v>
      </c>
      <c r="K52" s="99">
        <f t="shared" si="13"/>
        <v>321.60000000000002</v>
      </c>
      <c r="L52" s="39"/>
      <c r="M52" s="39">
        <f t="shared" si="14"/>
        <v>0</v>
      </c>
      <c r="N52" s="39"/>
      <c r="O52" s="39">
        <f t="shared" si="4"/>
        <v>0</v>
      </c>
      <c r="P52" s="39"/>
      <c r="Q52" s="39">
        <f t="shared" si="5"/>
        <v>0</v>
      </c>
      <c r="R52" s="39"/>
      <c r="S52" s="39">
        <f t="shared" si="6"/>
        <v>0</v>
      </c>
      <c r="T52" s="39"/>
      <c r="U52" s="39">
        <f t="shared" si="7"/>
        <v>0</v>
      </c>
      <c r="V52" s="39"/>
      <c r="W52" s="39">
        <f t="shared" si="8"/>
        <v>0</v>
      </c>
      <c r="X52" s="39"/>
      <c r="Y52" s="39">
        <f t="shared" si="9"/>
        <v>0</v>
      </c>
      <c r="Z52" s="39"/>
      <c r="AA52" s="39">
        <f t="shared" si="10"/>
        <v>0</v>
      </c>
      <c r="AB52" s="39"/>
      <c r="AC52" s="39">
        <f t="shared" si="11"/>
        <v>0</v>
      </c>
      <c r="AD52" s="39"/>
      <c r="AE52" s="39">
        <f t="shared" si="15"/>
        <v>0</v>
      </c>
      <c r="AF52" s="39"/>
      <c r="AG52" s="39">
        <f t="shared" si="16"/>
        <v>0</v>
      </c>
      <c r="AH52" s="39"/>
      <c r="AI52" s="39">
        <f t="shared" si="17"/>
        <v>0</v>
      </c>
      <c r="AJ52" s="39"/>
      <c r="AK52" s="39">
        <f t="shared" si="18"/>
        <v>0</v>
      </c>
      <c r="AL52" s="39"/>
      <c r="AM52" s="39">
        <f t="shared" si="19"/>
        <v>0</v>
      </c>
      <c r="AN52" s="40">
        <f t="shared" si="21"/>
        <v>0</v>
      </c>
      <c r="AO52" s="40">
        <f t="shared" si="12"/>
        <v>0</v>
      </c>
      <c r="AP52" s="40">
        <f t="shared" si="0"/>
        <v>2</v>
      </c>
      <c r="AQ52" s="42">
        <f t="shared" si="1"/>
        <v>321.60000000000002</v>
      </c>
      <c r="AR52" s="43"/>
      <c r="AS52" s="45"/>
      <c r="AT52" s="46">
        <f t="shared" si="2"/>
        <v>0</v>
      </c>
      <c r="AU52" s="47" t="str">
        <f t="shared" si="23"/>
        <v>NÃO MEDIDO</v>
      </c>
      <c r="AV52" s="48"/>
    </row>
    <row r="53" spans="1:48" s="49" customFormat="1" ht="30" customHeight="1" x14ac:dyDescent="0.2">
      <c r="A53" s="49" t="s">
        <v>37</v>
      </c>
      <c r="C53" s="92" t="s">
        <v>262</v>
      </c>
      <c r="D53" s="93" t="s">
        <v>263</v>
      </c>
      <c r="E53" s="94" t="s">
        <v>61</v>
      </c>
      <c r="F53" s="95">
        <v>2</v>
      </c>
      <c r="G53" s="96"/>
      <c r="H53" s="97"/>
      <c r="I53" s="95">
        <f t="shared" si="3"/>
        <v>2</v>
      </c>
      <c r="J53" s="98">
        <v>37.39</v>
      </c>
      <c r="K53" s="99">
        <f t="shared" si="13"/>
        <v>74.78</v>
      </c>
      <c r="L53" s="39"/>
      <c r="M53" s="39">
        <f t="shared" si="14"/>
        <v>0</v>
      </c>
      <c r="N53" s="39"/>
      <c r="O53" s="39">
        <f t="shared" si="4"/>
        <v>0</v>
      </c>
      <c r="P53" s="39"/>
      <c r="Q53" s="39">
        <f t="shared" si="5"/>
        <v>0</v>
      </c>
      <c r="R53" s="39"/>
      <c r="S53" s="39">
        <f t="shared" si="6"/>
        <v>0</v>
      </c>
      <c r="T53" s="39"/>
      <c r="U53" s="39">
        <f t="shared" si="7"/>
        <v>0</v>
      </c>
      <c r="V53" s="39"/>
      <c r="W53" s="39">
        <f t="shared" si="8"/>
        <v>0</v>
      </c>
      <c r="X53" s="39"/>
      <c r="Y53" s="39">
        <f t="shared" si="9"/>
        <v>0</v>
      </c>
      <c r="Z53" s="39"/>
      <c r="AA53" s="39">
        <f t="shared" si="10"/>
        <v>0</v>
      </c>
      <c r="AB53" s="39"/>
      <c r="AC53" s="39">
        <f t="shared" si="11"/>
        <v>0</v>
      </c>
      <c r="AD53" s="39"/>
      <c r="AE53" s="39">
        <f t="shared" si="15"/>
        <v>0</v>
      </c>
      <c r="AF53" s="39"/>
      <c r="AG53" s="39">
        <f t="shared" si="16"/>
        <v>0</v>
      </c>
      <c r="AH53" s="39"/>
      <c r="AI53" s="39">
        <f t="shared" si="17"/>
        <v>0</v>
      </c>
      <c r="AJ53" s="39"/>
      <c r="AK53" s="39">
        <f t="shared" si="18"/>
        <v>0</v>
      </c>
      <c r="AL53" s="39"/>
      <c r="AM53" s="39">
        <f t="shared" si="19"/>
        <v>0</v>
      </c>
      <c r="AN53" s="40">
        <f t="shared" si="21"/>
        <v>0</v>
      </c>
      <c r="AO53" s="40">
        <f t="shared" si="12"/>
        <v>0</v>
      </c>
      <c r="AP53" s="40">
        <f t="shared" si="0"/>
        <v>2</v>
      </c>
      <c r="AQ53" s="42">
        <f t="shared" si="1"/>
        <v>74.78</v>
      </c>
      <c r="AR53" s="43"/>
      <c r="AS53" s="45"/>
      <c r="AT53" s="46">
        <f t="shared" si="2"/>
        <v>0</v>
      </c>
      <c r="AU53" s="47" t="str">
        <f t="shared" si="23"/>
        <v>NÃO MEDIDO</v>
      </c>
      <c r="AV53" s="48"/>
    </row>
    <row r="54" spans="1:48" s="49" customFormat="1" ht="30" customHeight="1" x14ac:dyDescent="0.2">
      <c r="A54" s="49" t="s">
        <v>37</v>
      </c>
      <c r="C54" s="92" t="s">
        <v>264</v>
      </c>
      <c r="D54" s="93" t="s">
        <v>87</v>
      </c>
      <c r="E54" s="94" t="s">
        <v>76</v>
      </c>
      <c r="F54" s="95">
        <v>2</v>
      </c>
      <c r="G54" s="96"/>
      <c r="H54" s="97"/>
      <c r="I54" s="95">
        <f t="shared" si="3"/>
        <v>2</v>
      </c>
      <c r="J54" s="98">
        <v>28.75</v>
      </c>
      <c r="K54" s="99">
        <f t="shared" si="13"/>
        <v>57.5</v>
      </c>
      <c r="L54" s="39"/>
      <c r="M54" s="39">
        <f t="shared" si="14"/>
        <v>0</v>
      </c>
      <c r="N54" s="39"/>
      <c r="O54" s="39">
        <f t="shared" si="4"/>
        <v>0</v>
      </c>
      <c r="P54" s="39"/>
      <c r="Q54" s="39">
        <f t="shared" si="5"/>
        <v>0</v>
      </c>
      <c r="R54" s="39"/>
      <c r="S54" s="39">
        <f t="shared" si="6"/>
        <v>0</v>
      </c>
      <c r="T54" s="39"/>
      <c r="U54" s="39">
        <f t="shared" si="7"/>
        <v>0</v>
      </c>
      <c r="V54" s="39"/>
      <c r="W54" s="39">
        <f t="shared" si="8"/>
        <v>0</v>
      </c>
      <c r="X54" s="39"/>
      <c r="Y54" s="39">
        <f t="shared" si="9"/>
        <v>0</v>
      </c>
      <c r="Z54" s="39"/>
      <c r="AA54" s="39">
        <f t="shared" si="10"/>
        <v>0</v>
      </c>
      <c r="AB54" s="39"/>
      <c r="AC54" s="39">
        <f t="shared" si="11"/>
        <v>0</v>
      </c>
      <c r="AD54" s="39"/>
      <c r="AE54" s="39">
        <f t="shared" si="15"/>
        <v>0</v>
      </c>
      <c r="AF54" s="39"/>
      <c r="AG54" s="39">
        <f t="shared" si="16"/>
        <v>0</v>
      </c>
      <c r="AH54" s="39"/>
      <c r="AI54" s="39">
        <f t="shared" si="17"/>
        <v>0</v>
      </c>
      <c r="AJ54" s="39"/>
      <c r="AK54" s="39">
        <f t="shared" si="18"/>
        <v>0</v>
      </c>
      <c r="AL54" s="39"/>
      <c r="AM54" s="39">
        <f t="shared" si="19"/>
        <v>0</v>
      </c>
      <c r="AN54" s="40">
        <f t="shared" si="21"/>
        <v>0</v>
      </c>
      <c r="AO54" s="40">
        <f t="shared" si="12"/>
        <v>0</v>
      </c>
      <c r="AP54" s="40">
        <f t="shared" si="0"/>
        <v>2</v>
      </c>
      <c r="AQ54" s="42">
        <f t="shared" si="1"/>
        <v>57.5</v>
      </c>
      <c r="AR54" s="43"/>
      <c r="AS54" s="45"/>
      <c r="AT54" s="46">
        <f t="shared" si="2"/>
        <v>0</v>
      </c>
      <c r="AU54" s="47" t="str">
        <f t="shared" si="23"/>
        <v>NÃO MEDIDO</v>
      </c>
      <c r="AV54" s="48"/>
    </row>
    <row r="55" spans="1:48" s="49" customFormat="1" ht="30" customHeight="1" x14ac:dyDescent="0.2">
      <c r="A55" s="49" t="s">
        <v>37</v>
      </c>
      <c r="C55" s="92" t="s">
        <v>265</v>
      </c>
      <c r="D55" s="93" t="s">
        <v>88</v>
      </c>
      <c r="E55" s="94" t="s">
        <v>76</v>
      </c>
      <c r="F55" s="95">
        <v>11</v>
      </c>
      <c r="G55" s="96"/>
      <c r="H55" s="97"/>
      <c r="I55" s="95">
        <f t="shared" si="3"/>
        <v>11</v>
      </c>
      <c r="J55" s="98">
        <v>39.69</v>
      </c>
      <c r="K55" s="99">
        <f t="shared" si="13"/>
        <v>436.59</v>
      </c>
      <c r="L55" s="39"/>
      <c r="M55" s="39">
        <f t="shared" si="14"/>
        <v>0</v>
      </c>
      <c r="N55" s="39"/>
      <c r="O55" s="39">
        <f t="shared" si="4"/>
        <v>0</v>
      </c>
      <c r="P55" s="39"/>
      <c r="Q55" s="39">
        <f t="shared" si="5"/>
        <v>0</v>
      </c>
      <c r="R55" s="39"/>
      <c r="S55" s="39">
        <f t="shared" si="6"/>
        <v>0</v>
      </c>
      <c r="T55" s="39"/>
      <c r="U55" s="39">
        <f t="shared" si="7"/>
        <v>0</v>
      </c>
      <c r="V55" s="39"/>
      <c r="W55" s="39">
        <f t="shared" si="8"/>
        <v>0</v>
      </c>
      <c r="X55" s="39"/>
      <c r="Y55" s="39">
        <f t="shared" si="9"/>
        <v>0</v>
      </c>
      <c r="Z55" s="39"/>
      <c r="AA55" s="39">
        <f t="shared" si="10"/>
        <v>0</v>
      </c>
      <c r="AB55" s="39"/>
      <c r="AC55" s="39">
        <f t="shared" si="11"/>
        <v>0</v>
      </c>
      <c r="AD55" s="39"/>
      <c r="AE55" s="39">
        <f t="shared" si="15"/>
        <v>0</v>
      </c>
      <c r="AF55" s="39"/>
      <c r="AG55" s="39">
        <f t="shared" si="16"/>
        <v>0</v>
      </c>
      <c r="AH55" s="39"/>
      <c r="AI55" s="39">
        <f t="shared" si="17"/>
        <v>0</v>
      </c>
      <c r="AJ55" s="39"/>
      <c r="AK55" s="39">
        <f t="shared" si="18"/>
        <v>0</v>
      </c>
      <c r="AL55" s="39"/>
      <c r="AM55" s="39">
        <f t="shared" si="19"/>
        <v>0</v>
      </c>
      <c r="AN55" s="40">
        <f t="shared" si="21"/>
        <v>0</v>
      </c>
      <c r="AO55" s="40">
        <f t="shared" si="12"/>
        <v>0</v>
      </c>
      <c r="AP55" s="40">
        <f t="shared" si="0"/>
        <v>11</v>
      </c>
      <c r="AQ55" s="42">
        <f t="shared" si="1"/>
        <v>436.59</v>
      </c>
      <c r="AR55" s="43"/>
      <c r="AS55" s="45"/>
      <c r="AT55" s="46">
        <f t="shared" si="2"/>
        <v>0</v>
      </c>
      <c r="AU55" s="47" t="str">
        <f t="shared" si="23"/>
        <v>NÃO MEDIDO</v>
      </c>
      <c r="AV55" s="48"/>
    </row>
    <row r="56" spans="1:48" s="49" customFormat="1" ht="30" customHeight="1" x14ac:dyDescent="0.2">
      <c r="A56" s="49" t="s">
        <v>37</v>
      </c>
      <c r="C56" s="92" t="s">
        <v>266</v>
      </c>
      <c r="D56" s="93" t="s">
        <v>89</v>
      </c>
      <c r="E56" s="94" t="s">
        <v>76</v>
      </c>
      <c r="F56" s="95">
        <v>3.1</v>
      </c>
      <c r="G56" s="96"/>
      <c r="H56" s="97"/>
      <c r="I56" s="95">
        <f t="shared" si="3"/>
        <v>3.1</v>
      </c>
      <c r="J56" s="98">
        <v>56.69</v>
      </c>
      <c r="K56" s="99">
        <f t="shared" si="13"/>
        <v>175.74</v>
      </c>
      <c r="L56" s="39"/>
      <c r="M56" s="39">
        <f t="shared" si="14"/>
        <v>0</v>
      </c>
      <c r="N56" s="39"/>
      <c r="O56" s="39">
        <f t="shared" si="4"/>
        <v>0</v>
      </c>
      <c r="P56" s="39"/>
      <c r="Q56" s="39">
        <f t="shared" si="5"/>
        <v>0</v>
      </c>
      <c r="R56" s="39"/>
      <c r="S56" s="39">
        <f t="shared" si="6"/>
        <v>0</v>
      </c>
      <c r="T56" s="39"/>
      <c r="U56" s="39">
        <f t="shared" si="7"/>
        <v>0</v>
      </c>
      <c r="V56" s="39"/>
      <c r="W56" s="39">
        <f t="shared" si="8"/>
        <v>0</v>
      </c>
      <c r="X56" s="39"/>
      <c r="Y56" s="39">
        <f t="shared" si="9"/>
        <v>0</v>
      </c>
      <c r="Z56" s="39"/>
      <c r="AA56" s="39">
        <f t="shared" si="10"/>
        <v>0</v>
      </c>
      <c r="AB56" s="39"/>
      <c r="AC56" s="39">
        <f t="shared" si="11"/>
        <v>0</v>
      </c>
      <c r="AD56" s="39"/>
      <c r="AE56" s="39">
        <f t="shared" si="15"/>
        <v>0</v>
      </c>
      <c r="AF56" s="39"/>
      <c r="AG56" s="39">
        <f t="shared" si="16"/>
        <v>0</v>
      </c>
      <c r="AH56" s="39"/>
      <c r="AI56" s="39">
        <f t="shared" si="17"/>
        <v>0</v>
      </c>
      <c r="AJ56" s="39"/>
      <c r="AK56" s="39">
        <f t="shared" si="18"/>
        <v>0</v>
      </c>
      <c r="AL56" s="39"/>
      <c r="AM56" s="39">
        <f t="shared" si="19"/>
        <v>0</v>
      </c>
      <c r="AN56" s="40">
        <f t="shared" si="21"/>
        <v>0</v>
      </c>
      <c r="AO56" s="40">
        <f t="shared" si="12"/>
        <v>0</v>
      </c>
      <c r="AP56" s="40">
        <f t="shared" si="0"/>
        <v>3.1</v>
      </c>
      <c r="AQ56" s="42">
        <f t="shared" si="1"/>
        <v>175.74</v>
      </c>
      <c r="AR56" s="43"/>
      <c r="AS56" s="45"/>
      <c r="AT56" s="46">
        <f t="shared" si="2"/>
        <v>40</v>
      </c>
      <c r="AU56" s="47" t="str">
        <f t="shared" si="23"/>
        <v>MEDIDO</v>
      </c>
      <c r="AV56" s="48"/>
    </row>
    <row r="57" spans="1:48" s="49" customFormat="1" ht="30" customHeight="1" x14ac:dyDescent="0.2">
      <c r="A57" s="49" t="s">
        <v>37</v>
      </c>
      <c r="C57" s="92" t="s">
        <v>267</v>
      </c>
      <c r="D57" s="93" t="s">
        <v>90</v>
      </c>
      <c r="E57" s="94" t="s">
        <v>76</v>
      </c>
      <c r="F57" s="95">
        <v>40</v>
      </c>
      <c r="G57" s="96"/>
      <c r="H57" s="97"/>
      <c r="I57" s="95">
        <f t="shared" si="3"/>
        <v>40</v>
      </c>
      <c r="J57" s="98">
        <v>68</v>
      </c>
      <c r="K57" s="99">
        <f t="shared" si="13"/>
        <v>2720</v>
      </c>
      <c r="L57" s="39">
        <v>40</v>
      </c>
      <c r="M57" s="39">
        <f t="shared" si="14"/>
        <v>2720</v>
      </c>
      <c r="N57" s="39"/>
      <c r="O57" s="39">
        <f t="shared" si="4"/>
        <v>0</v>
      </c>
      <c r="P57" s="39"/>
      <c r="Q57" s="39">
        <f t="shared" si="5"/>
        <v>0</v>
      </c>
      <c r="R57" s="39"/>
      <c r="S57" s="39">
        <f t="shared" si="6"/>
        <v>0</v>
      </c>
      <c r="T57" s="39"/>
      <c r="U57" s="39">
        <f t="shared" si="7"/>
        <v>0</v>
      </c>
      <c r="V57" s="39"/>
      <c r="W57" s="39">
        <f t="shared" si="8"/>
        <v>0</v>
      </c>
      <c r="X57" s="39"/>
      <c r="Y57" s="39">
        <f t="shared" si="9"/>
        <v>0</v>
      </c>
      <c r="Z57" s="39"/>
      <c r="AA57" s="39">
        <f t="shared" si="10"/>
        <v>0</v>
      </c>
      <c r="AB57" s="39"/>
      <c r="AC57" s="39">
        <f t="shared" si="11"/>
        <v>0</v>
      </c>
      <c r="AD57" s="39"/>
      <c r="AE57" s="39">
        <f t="shared" si="15"/>
        <v>0</v>
      </c>
      <c r="AF57" s="39"/>
      <c r="AG57" s="39">
        <f t="shared" si="16"/>
        <v>0</v>
      </c>
      <c r="AH57" s="39"/>
      <c r="AI57" s="39">
        <f t="shared" si="17"/>
        <v>0</v>
      </c>
      <c r="AJ57" s="39"/>
      <c r="AK57" s="39">
        <f t="shared" si="18"/>
        <v>0</v>
      </c>
      <c r="AL57" s="39"/>
      <c r="AM57" s="39">
        <f t="shared" si="19"/>
        <v>0</v>
      </c>
      <c r="AN57" s="40">
        <f t="shared" si="21"/>
        <v>0</v>
      </c>
      <c r="AO57" s="40">
        <f t="shared" si="12"/>
        <v>0</v>
      </c>
      <c r="AP57" s="40">
        <f t="shared" si="0"/>
        <v>40</v>
      </c>
      <c r="AQ57" s="42">
        <f t="shared" si="1"/>
        <v>2720</v>
      </c>
      <c r="AR57" s="43"/>
      <c r="AS57" s="45"/>
      <c r="AT57" s="46">
        <f t="shared" si="2"/>
        <v>0</v>
      </c>
      <c r="AU57" s="47" t="str">
        <f t="shared" si="23"/>
        <v>NÃO MEDIDO</v>
      </c>
      <c r="AV57" s="48"/>
    </row>
    <row r="58" spans="1:48" s="49" customFormat="1" ht="30" customHeight="1" x14ac:dyDescent="0.2">
      <c r="A58" s="49" t="s">
        <v>37</v>
      </c>
      <c r="C58" s="92" t="s">
        <v>268</v>
      </c>
      <c r="D58" s="93" t="s">
        <v>91</v>
      </c>
      <c r="E58" s="94" t="s">
        <v>336</v>
      </c>
      <c r="F58" s="95">
        <v>2</v>
      </c>
      <c r="G58" s="96"/>
      <c r="H58" s="97"/>
      <c r="I58" s="95">
        <f t="shared" si="3"/>
        <v>2</v>
      </c>
      <c r="J58" s="98">
        <v>8.74</v>
      </c>
      <c r="K58" s="99">
        <f t="shared" si="13"/>
        <v>17.48</v>
      </c>
      <c r="L58" s="39"/>
      <c r="M58" s="39">
        <f t="shared" si="14"/>
        <v>0</v>
      </c>
      <c r="N58" s="39"/>
      <c r="O58" s="39">
        <f t="shared" si="4"/>
        <v>0</v>
      </c>
      <c r="P58" s="39"/>
      <c r="Q58" s="39">
        <f t="shared" si="5"/>
        <v>0</v>
      </c>
      <c r="R58" s="39"/>
      <c r="S58" s="39">
        <f t="shared" si="6"/>
        <v>0</v>
      </c>
      <c r="T58" s="39"/>
      <c r="U58" s="39">
        <f t="shared" si="7"/>
        <v>0</v>
      </c>
      <c r="V58" s="39"/>
      <c r="W58" s="39">
        <f t="shared" si="8"/>
        <v>0</v>
      </c>
      <c r="X58" s="39"/>
      <c r="Y58" s="39">
        <f t="shared" si="9"/>
        <v>0</v>
      </c>
      <c r="Z58" s="39"/>
      <c r="AA58" s="39">
        <f t="shared" si="10"/>
        <v>0</v>
      </c>
      <c r="AB58" s="39"/>
      <c r="AC58" s="39">
        <f t="shared" si="11"/>
        <v>0</v>
      </c>
      <c r="AD58" s="39"/>
      <c r="AE58" s="39">
        <f t="shared" si="15"/>
        <v>0</v>
      </c>
      <c r="AF58" s="39"/>
      <c r="AG58" s="39">
        <f t="shared" si="16"/>
        <v>0</v>
      </c>
      <c r="AH58" s="39"/>
      <c r="AI58" s="39">
        <f t="shared" si="17"/>
        <v>0</v>
      </c>
      <c r="AJ58" s="39"/>
      <c r="AK58" s="39">
        <f t="shared" si="18"/>
        <v>0</v>
      </c>
      <c r="AL58" s="39"/>
      <c r="AM58" s="39">
        <f t="shared" si="19"/>
        <v>0</v>
      </c>
      <c r="AN58" s="40">
        <f t="shared" si="21"/>
        <v>0</v>
      </c>
      <c r="AO58" s="40">
        <f t="shared" si="12"/>
        <v>0</v>
      </c>
      <c r="AP58" s="40">
        <f t="shared" si="0"/>
        <v>2</v>
      </c>
      <c r="AQ58" s="42">
        <f t="shared" si="1"/>
        <v>17.48</v>
      </c>
      <c r="AR58" s="43"/>
      <c r="AS58" s="45"/>
      <c r="AT58" s="46">
        <f t="shared" si="2"/>
        <v>0</v>
      </c>
      <c r="AU58" s="47" t="str">
        <f t="shared" si="23"/>
        <v>NÃO MEDIDO</v>
      </c>
      <c r="AV58" s="48"/>
    </row>
    <row r="59" spans="1:48" s="49" customFormat="1" ht="30" customHeight="1" x14ac:dyDescent="0.2">
      <c r="A59" s="49" t="s">
        <v>37</v>
      </c>
      <c r="C59" s="92" t="s">
        <v>269</v>
      </c>
      <c r="D59" s="93" t="s">
        <v>92</v>
      </c>
      <c r="E59" s="94" t="s">
        <v>336</v>
      </c>
      <c r="F59" s="95">
        <v>3</v>
      </c>
      <c r="G59" s="96"/>
      <c r="H59" s="97"/>
      <c r="I59" s="95">
        <f t="shared" si="3"/>
        <v>3</v>
      </c>
      <c r="J59" s="98">
        <v>27.54</v>
      </c>
      <c r="K59" s="99">
        <f t="shared" si="13"/>
        <v>82.62</v>
      </c>
      <c r="L59" s="39"/>
      <c r="M59" s="39">
        <f t="shared" si="14"/>
        <v>0</v>
      </c>
      <c r="N59" s="39"/>
      <c r="O59" s="39">
        <f t="shared" si="4"/>
        <v>0</v>
      </c>
      <c r="P59" s="39"/>
      <c r="Q59" s="39">
        <f t="shared" si="5"/>
        <v>0</v>
      </c>
      <c r="R59" s="39"/>
      <c r="S59" s="39">
        <f t="shared" si="6"/>
        <v>0</v>
      </c>
      <c r="T59" s="39"/>
      <c r="U59" s="39">
        <f t="shared" si="7"/>
        <v>0</v>
      </c>
      <c r="V59" s="39"/>
      <c r="W59" s="39">
        <f t="shared" si="8"/>
        <v>0</v>
      </c>
      <c r="X59" s="39"/>
      <c r="Y59" s="39">
        <f t="shared" si="9"/>
        <v>0</v>
      </c>
      <c r="Z59" s="39"/>
      <c r="AA59" s="39">
        <f t="shared" si="10"/>
        <v>0</v>
      </c>
      <c r="AB59" s="39"/>
      <c r="AC59" s="39">
        <f t="shared" si="11"/>
        <v>0</v>
      </c>
      <c r="AD59" s="39"/>
      <c r="AE59" s="39">
        <f t="shared" si="15"/>
        <v>0</v>
      </c>
      <c r="AF59" s="39"/>
      <c r="AG59" s="39">
        <f t="shared" si="16"/>
        <v>0</v>
      </c>
      <c r="AH59" s="39"/>
      <c r="AI59" s="39">
        <f t="shared" si="17"/>
        <v>0</v>
      </c>
      <c r="AJ59" s="39"/>
      <c r="AK59" s="39">
        <f t="shared" si="18"/>
        <v>0</v>
      </c>
      <c r="AL59" s="39"/>
      <c r="AM59" s="39">
        <f t="shared" si="19"/>
        <v>0</v>
      </c>
      <c r="AN59" s="40">
        <f t="shared" si="21"/>
        <v>0</v>
      </c>
      <c r="AO59" s="40">
        <f t="shared" si="12"/>
        <v>0</v>
      </c>
      <c r="AP59" s="40">
        <f t="shared" si="0"/>
        <v>3</v>
      </c>
      <c r="AQ59" s="42">
        <f t="shared" si="1"/>
        <v>82.62</v>
      </c>
      <c r="AR59" s="43"/>
      <c r="AS59" s="45"/>
      <c r="AT59" s="46">
        <f t="shared" si="2"/>
        <v>1</v>
      </c>
      <c r="AU59" s="47" t="str">
        <f t="shared" si="23"/>
        <v>MEDIDO</v>
      </c>
      <c r="AV59" s="48"/>
    </row>
    <row r="60" spans="1:48" s="49" customFormat="1" ht="30" customHeight="1" x14ac:dyDescent="0.2">
      <c r="A60" s="49" t="s">
        <v>37</v>
      </c>
      <c r="C60" s="92" t="s">
        <v>270</v>
      </c>
      <c r="D60" s="93" t="s">
        <v>93</v>
      </c>
      <c r="E60" s="94" t="s">
        <v>61</v>
      </c>
      <c r="F60" s="95">
        <v>5</v>
      </c>
      <c r="G60" s="96"/>
      <c r="H60" s="97"/>
      <c r="I60" s="95">
        <f t="shared" si="3"/>
        <v>5</v>
      </c>
      <c r="J60" s="98">
        <v>35.700000000000003</v>
      </c>
      <c r="K60" s="99">
        <f t="shared" si="13"/>
        <v>178.5</v>
      </c>
      <c r="L60" s="39">
        <v>1</v>
      </c>
      <c r="M60" s="39">
        <f t="shared" si="14"/>
        <v>35.700000000000003</v>
      </c>
      <c r="N60" s="39"/>
      <c r="O60" s="39">
        <f t="shared" si="4"/>
        <v>0</v>
      </c>
      <c r="P60" s="39"/>
      <c r="Q60" s="39">
        <f t="shared" si="5"/>
        <v>0</v>
      </c>
      <c r="R60" s="39"/>
      <c r="S60" s="39">
        <f t="shared" si="6"/>
        <v>0</v>
      </c>
      <c r="T60" s="39"/>
      <c r="U60" s="39">
        <f t="shared" si="7"/>
        <v>0</v>
      </c>
      <c r="V60" s="39"/>
      <c r="W60" s="39">
        <f t="shared" si="8"/>
        <v>0</v>
      </c>
      <c r="X60" s="39"/>
      <c r="Y60" s="39">
        <f t="shared" si="9"/>
        <v>0</v>
      </c>
      <c r="Z60" s="39"/>
      <c r="AA60" s="39">
        <f t="shared" si="10"/>
        <v>0</v>
      </c>
      <c r="AB60" s="39"/>
      <c r="AC60" s="39">
        <f t="shared" si="11"/>
        <v>0</v>
      </c>
      <c r="AD60" s="39"/>
      <c r="AE60" s="39">
        <f t="shared" si="15"/>
        <v>0</v>
      </c>
      <c r="AF60" s="39"/>
      <c r="AG60" s="39">
        <f t="shared" si="16"/>
        <v>0</v>
      </c>
      <c r="AH60" s="39"/>
      <c r="AI60" s="39">
        <f t="shared" si="17"/>
        <v>0</v>
      </c>
      <c r="AJ60" s="39"/>
      <c r="AK60" s="39">
        <f t="shared" si="18"/>
        <v>0</v>
      </c>
      <c r="AL60" s="39"/>
      <c r="AM60" s="39">
        <f t="shared" si="19"/>
        <v>0</v>
      </c>
      <c r="AN60" s="40">
        <f t="shared" si="21"/>
        <v>0</v>
      </c>
      <c r="AO60" s="40">
        <f t="shared" si="12"/>
        <v>0</v>
      </c>
      <c r="AP60" s="40">
        <f t="shared" si="0"/>
        <v>5</v>
      </c>
      <c r="AQ60" s="42">
        <f t="shared" si="1"/>
        <v>178.5</v>
      </c>
      <c r="AR60" s="43"/>
      <c r="AS60" s="45"/>
      <c r="AT60" s="46">
        <f t="shared" si="2"/>
        <v>0</v>
      </c>
      <c r="AU60" s="47" t="str">
        <f t="shared" si="23"/>
        <v>NÃO MEDIDO</v>
      </c>
      <c r="AV60" s="48"/>
    </row>
    <row r="61" spans="1:48" s="49" customFormat="1" ht="39" customHeight="1" x14ac:dyDescent="0.2">
      <c r="A61" s="49" t="s">
        <v>37</v>
      </c>
      <c r="C61" s="92" t="s">
        <v>271</v>
      </c>
      <c r="D61" s="93" t="s">
        <v>94</v>
      </c>
      <c r="E61" s="94" t="s">
        <v>61</v>
      </c>
      <c r="F61" s="95">
        <v>2</v>
      </c>
      <c r="G61" s="96"/>
      <c r="H61" s="97"/>
      <c r="I61" s="95">
        <f t="shared" si="3"/>
        <v>2</v>
      </c>
      <c r="J61" s="98">
        <v>113.53</v>
      </c>
      <c r="K61" s="99">
        <f t="shared" si="13"/>
        <v>227.06</v>
      </c>
      <c r="L61" s="39"/>
      <c r="M61" s="39">
        <f t="shared" si="14"/>
        <v>0</v>
      </c>
      <c r="N61" s="39"/>
      <c r="O61" s="39">
        <f t="shared" si="4"/>
        <v>0</v>
      </c>
      <c r="P61" s="39"/>
      <c r="Q61" s="39">
        <f t="shared" si="5"/>
        <v>0</v>
      </c>
      <c r="R61" s="39"/>
      <c r="S61" s="39">
        <f t="shared" si="6"/>
        <v>0</v>
      </c>
      <c r="T61" s="39"/>
      <c r="U61" s="39">
        <f t="shared" si="7"/>
        <v>0</v>
      </c>
      <c r="V61" s="39"/>
      <c r="W61" s="39">
        <f t="shared" si="8"/>
        <v>0</v>
      </c>
      <c r="X61" s="39"/>
      <c r="Y61" s="39">
        <f t="shared" si="9"/>
        <v>0</v>
      </c>
      <c r="Z61" s="39"/>
      <c r="AA61" s="39">
        <f t="shared" si="10"/>
        <v>0</v>
      </c>
      <c r="AB61" s="39"/>
      <c r="AC61" s="39">
        <f t="shared" si="11"/>
        <v>0</v>
      </c>
      <c r="AD61" s="39"/>
      <c r="AE61" s="39">
        <f t="shared" si="15"/>
        <v>0</v>
      </c>
      <c r="AF61" s="39"/>
      <c r="AG61" s="39">
        <f t="shared" si="16"/>
        <v>0</v>
      </c>
      <c r="AH61" s="39"/>
      <c r="AI61" s="39">
        <f t="shared" si="17"/>
        <v>0</v>
      </c>
      <c r="AJ61" s="39"/>
      <c r="AK61" s="39">
        <f t="shared" si="18"/>
        <v>0</v>
      </c>
      <c r="AL61" s="39"/>
      <c r="AM61" s="39">
        <f t="shared" si="19"/>
        <v>0</v>
      </c>
      <c r="AN61" s="40">
        <f t="shared" si="21"/>
        <v>0</v>
      </c>
      <c r="AO61" s="40">
        <f t="shared" si="12"/>
        <v>0</v>
      </c>
      <c r="AP61" s="40">
        <f t="shared" si="0"/>
        <v>2</v>
      </c>
      <c r="AQ61" s="42">
        <f t="shared" si="1"/>
        <v>227.06</v>
      </c>
      <c r="AR61" s="43"/>
      <c r="AS61" s="45"/>
      <c r="AT61" s="46">
        <f t="shared" si="2"/>
        <v>0</v>
      </c>
      <c r="AU61" s="47" t="str">
        <f t="shared" si="23"/>
        <v>NÃO MEDIDO</v>
      </c>
      <c r="AV61" s="48"/>
    </row>
    <row r="62" spans="1:48" s="49" customFormat="1" ht="38.25" customHeight="1" x14ac:dyDescent="0.2">
      <c r="A62" s="49" t="s">
        <v>37</v>
      </c>
      <c r="C62" s="92" t="s">
        <v>272</v>
      </c>
      <c r="D62" s="93" t="s">
        <v>273</v>
      </c>
      <c r="E62" s="94" t="s">
        <v>61</v>
      </c>
      <c r="F62" s="95">
        <v>2</v>
      </c>
      <c r="G62" s="96"/>
      <c r="H62" s="97"/>
      <c r="I62" s="95">
        <f t="shared" si="3"/>
        <v>2</v>
      </c>
      <c r="J62" s="98">
        <v>30.33</v>
      </c>
      <c r="K62" s="99">
        <f t="shared" si="13"/>
        <v>60.66</v>
      </c>
      <c r="L62" s="39"/>
      <c r="M62" s="39">
        <f t="shared" si="14"/>
        <v>0</v>
      </c>
      <c r="N62" s="39"/>
      <c r="O62" s="39">
        <f t="shared" si="4"/>
        <v>0</v>
      </c>
      <c r="P62" s="39"/>
      <c r="Q62" s="39">
        <f t="shared" si="5"/>
        <v>0</v>
      </c>
      <c r="R62" s="39"/>
      <c r="S62" s="39">
        <f t="shared" si="6"/>
        <v>0</v>
      </c>
      <c r="T62" s="39"/>
      <c r="U62" s="39">
        <f t="shared" si="7"/>
        <v>0</v>
      </c>
      <c r="V62" s="39"/>
      <c r="W62" s="39">
        <f t="shared" si="8"/>
        <v>0</v>
      </c>
      <c r="X62" s="39"/>
      <c r="Y62" s="39">
        <f t="shared" si="9"/>
        <v>0</v>
      </c>
      <c r="Z62" s="39"/>
      <c r="AA62" s="39">
        <f t="shared" si="10"/>
        <v>0</v>
      </c>
      <c r="AB62" s="39"/>
      <c r="AC62" s="39">
        <f t="shared" si="11"/>
        <v>0</v>
      </c>
      <c r="AD62" s="39"/>
      <c r="AE62" s="39">
        <f t="shared" si="15"/>
        <v>0</v>
      </c>
      <c r="AF62" s="39"/>
      <c r="AG62" s="39">
        <f t="shared" si="16"/>
        <v>0</v>
      </c>
      <c r="AH62" s="39"/>
      <c r="AI62" s="39">
        <f t="shared" si="17"/>
        <v>0</v>
      </c>
      <c r="AJ62" s="39"/>
      <c r="AK62" s="39">
        <f t="shared" si="18"/>
        <v>0</v>
      </c>
      <c r="AL62" s="39"/>
      <c r="AM62" s="39">
        <f t="shared" si="19"/>
        <v>0</v>
      </c>
      <c r="AN62" s="40">
        <f t="shared" si="21"/>
        <v>0</v>
      </c>
      <c r="AO62" s="40">
        <f t="shared" si="12"/>
        <v>0</v>
      </c>
      <c r="AP62" s="40">
        <f t="shared" si="0"/>
        <v>2</v>
      </c>
      <c r="AQ62" s="42">
        <f t="shared" si="1"/>
        <v>60.66</v>
      </c>
      <c r="AR62" s="43"/>
      <c r="AS62" s="45"/>
      <c r="AT62" s="46">
        <f t="shared" si="2"/>
        <v>0</v>
      </c>
      <c r="AU62" s="47" t="str">
        <f t="shared" si="23"/>
        <v>NÃO MEDIDO</v>
      </c>
      <c r="AV62" s="48"/>
    </row>
    <row r="63" spans="1:48" s="49" customFormat="1" ht="109.5" customHeight="1" x14ac:dyDescent="0.2">
      <c r="A63" s="49" t="s">
        <v>37</v>
      </c>
      <c r="C63" s="92" t="s">
        <v>274</v>
      </c>
      <c r="D63" s="93" t="s">
        <v>275</v>
      </c>
      <c r="E63" s="94" t="s">
        <v>61</v>
      </c>
      <c r="F63" s="95">
        <v>11</v>
      </c>
      <c r="G63" s="96"/>
      <c r="H63" s="97"/>
      <c r="I63" s="95">
        <f t="shared" si="3"/>
        <v>11</v>
      </c>
      <c r="J63" s="98">
        <v>11.2</v>
      </c>
      <c r="K63" s="99">
        <f t="shared" si="13"/>
        <v>123.2</v>
      </c>
      <c r="L63" s="39"/>
      <c r="M63" s="39">
        <f t="shared" si="14"/>
        <v>0</v>
      </c>
      <c r="N63" s="39"/>
      <c r="O63" s="39">
        <f t="shared" si="4"/>
        <v>0</v>
      </c>
      <c r="P63" s="39"/>
      <c r="Q63" s="39">
        <f t="shared" si="5"/>
        <v>0</v>
      </c>
      <c r="R63" s="39"/>
      <c r="S63" s="39">
        <f t="shared" si="6"/>
        <v>0</v>
      </c>
      <c r="T63" s="39"/>
      <c r="U63" s="39">
        <f t="shared" si="7"/>
        <v>0</v>
      </c>
      <c r="V63" s="39"/>
      <c r="W63" s="39">
        <f t="shared" si="8"/>
        <v>0</v>
      </c>
      <c r="X63" s="39"/>
      <c r="Y63" s="39">
        <f t="shared" si="9"/>
        <v>0</v>
      </c>
      <c r="Z63" s="39"/>
      <c r="AA63" s="39">
        <f t="shared" si="10"/>
        <v>0</v>
      </c>
      <c r="AB63" s="39"/>
      <c r="AC63" s="39">
        <f t="shared" si="11"/>
        <v>0</v>
      </c>
      <c r="AD63" s="39"/>
      <c r="AE63" s="39">
        <f t="shared" si="15"/>
        <v>0</v>
      </c>
      <c r="AF63" s="39"/>
      <c r="AG63" s="39">
        <f t="shared" si="16"/>
        <v>0</v>
      </c>
      <c r="AH63" s="39"/>
      <c r="AI63" s="39">
        <f t="shared" si="17"/>
        <v>0</v>
      </c>
      <c r="AJ63" s="39"/>
      <c r="AK63" s="39">
        <f t="shared" si="18"/>
        <v>0</v>
      </c>
      <c r="AL63" s="39"/>
      <c r="AM63" s="39">
        <f t="shared" si="19"/>
        <v>0</v>
      </c>
      <c r="AN63" s="40">
        <f t="shared" si="21"/>
        <v>0</v>
      </c>
      <c r="AO63" s="40">
        <f t="shared" si="12"/>
        <v>0</v>
      </c>
      <c r="AP63" s="40">
        <f t="shared" si="0"/>
        <v>11</v>
      </c>
      <c r="AQ63" s="42">
        <f t="shared" si="1"/>
        <v>123.2</v>
      </c>
      <c r="AR63" s="43"/>
      <c r="AS63" s="45"/>
      <c r="AT63" s="46">
        <f t="shared" si="2"/>
        <v>0</v>
      </c>
      <c r="AU63" s="47" t="str">
        <f t="shared" si="23"/>
        <v>NÃO MEDIDO</v>
      </c>
      <c r="AV63" s="48"/>
    </row>
    <row r="64" spans="1:48" s="49" customFormat="1" ht="42.75" customHeight="1" x14ac:dyDescent="0.2">
      <c r="A64" s="49" t="s">
        <v>37</v>
      </c>
      <c r="C64" s="92" t="s">
        <v>276</v>
      </c>
      <c r="D64" s="93" t="s">
        <v>95</v>
      </c>
      <c r="E64" s="94" t="s">
        <v>61</v>
      </c>
      <c r="F64" s="95">
        <v>55</v>
      </c>
      <c r="G64" s="96"/>
      <c r="H64" s="97"/>
      <c r="I64" s="95">
        <f t="shared" si="3"/>
        <v>55</v>
      </c>
      <c r="J64" s="98">
        <v>24.75</v>
      </c>
      <c r="K64" s="99">
        <f t="shared" si="13"/>
        <v>1361.25</v>
      </c>
      <c r="L64" s="39"/>
      <c r="M64" s="39">
        <f t="shared" si="14"/>
        <v>0</v>
      </c>
      <c r="N64" s="39"/>
      <c r="O64" s="39">
        <f t="shared" si="4"/>
        <v>0</v>
      </c>
      <c r="P64" s="39"/>
      <c r="Q64" s="39">
        <f t="shared" si="5"/>
        <v>0</v>
      </c>
      <c r="R64" s="39"/>
      <c r="S64" s="39">
        <f t="shared" si="6"/>
        <v>0</v>
      </c>
      <c r="T64" s="39"/>
      <c r="U64" s="39">
        <f t="shared" si="7"/>
        <v>0</v>
      </c>
      <c r="V64" s="39"/>
      <c r="W64" s="39">
        <f t="shared" si="8"/>
        <v>0</v>
      </c>
      <c r="X64" s="39"/>
      <c r="Y64" s="39">
        <f t="shared" si="9"/>
        <v>0</v>
      </c>
      <c r="Z64" s="39"/>
      <c r="AA64" s="39">
        <f t="shared" si="10"/>
        <v>0</v>
      </c>
      <c r="AB64" s="39"/>
      <c r="AC64" s="39">
        <f t="shared" si="11"/>
        <v>0</v>
      </c>
      <c r="AD64" s="39"/>
      <c r="AE64" s="39">
        <f t="shared" si="15"/>
        <v>0</v>
      </c>
      <c r="AF64" s="39"/>
      <c r="AG64" s="39">
        <f t="shared" si="16"/>
        <v>0</v>
      </c>
      <c r="AH64" s="39"/>
      <c r="AI64" s="39">
        <f t="shared" si="17"/>
        <v>0</v>
      </c>
      <c r="AJ64" s="39"/>
      <c r="AK64" s="39">
        <f t="shared" si="18"/>
        <v>0</v>
      </c>
      <c r="AL64" s="39"/>
      <c r="AM64" s="39">
        <f t="shared" si="19"/>
        <v>0</v>
      </c>
      <c r="AN64" s="40">
        <f t="shared" si="21"/>
        <v>0</v>
      </c>
      <c r="AO64" s="40">
        <f t="shared" si="12"/>
        <v>0</v>
      </c>
      <c r="AP64" s="40">
        <f t="shared" si="0"/>
        <v>55</v>
      </c>
      <c r="AQ64" s="42">
        <f t="shared" si="1"/>
        <v>1361.25</v>
      </c>
      <c r="AR64" s="43"/>
      <c r="AS64" s="45"/>
      <c r="AT64" s="46">
        <f t="shared" si="2"/>
        <v>0</v>
      </c>
      <c r="AU64" s="47" t="str">
        <f t="shared" si="23"/>
        <v>NÃO MEDIDO</v>
      </c>
      <c r="AV64" s="48"/>
    </row>
    <row r="65" spans="1:48" s="49" customFormat="1" ht="93" customHeight="1" x14ac:dyDescent="0.2">
      <c r="A65" s="49" t="s">
        <v>37</v>
      </c>
      <c r="C65" s="92" t="s">
        <v>277</v>
      </c>
      <c r="D65" s="93" t="s">
        <v>278</v>
      </c>
      <c r="E65" s="94" t="s">
        <v>61</v>
      </c>
      <c r="F65" s="95">
        <v>5</v>
      </c>
      <c r="G65" s="96"/>
      <c r="H65" s="97"/>
      <c r="I65" s="95">
        <f t="shared" si="3"/>
        <v>5</v>
      </c>
      <c r="J65" s="98">
        <v>7.77</v>
      </c>
      <c r="K65" s="99">
        <f t="shared" si="13"/>
        <v>38.85</v>
      </c>
      <c r="L65" s="39"/>
      <c r="M65" s="39">
        <f t="shared" si="14"/>
        <v>0</v>
      </c>
      <c r="N65" s="39"/>
      <c r="O65" s="39">
        <f t="shared" si="4"/>
        <v>0</v>
      </c>
      <c r="P65" s="39"/>
      <c r="Q65" s="39">
        <f t="shared" si="5"/>
        <v>0</v>
      </c>
      <c r="R65" s="39"/>
      <c r="S65" s="39">
        <f t="shared" si="6"/>
        <v>0</v>
      </c>
      <c r="T65" s="39"/>
      <c r="U65" s="39">
        <f t="shared" si="7"/>
        <v>0</v>
      </c>
      <c r="V65" s="39"/>
      <c r="W65" s="39">
        <f t="shared" si="8"/>
        <v>0</v>
      </c>
      <c r="X65" s="39"/>
      <c r="Y65" s="39">
        <f t="shared" si="9"/>
        <v>0</v>
      </c>
      <c r="Z65" s="39"/>
      <c r="AA65" s="39">
        <f t="shared" si="10"/>
        <v>0</v>
      </c>
      <c r="AB65" s="39"/>
      <c r="AC65" s="39">
        <f t="shared" si="11"/>
        <v>0</v>
      </c>
      <c r="AD65" s="39"/>
      <c r="AE65" s="39">
        <f t="shared" si="15"/>
        <v>0</v>
      </c>
      <c r="AF65" s="39"/>
      <c r="AG65" s="39">
        <f t="shared" si="16"/>
        <v>0</v>
      </c>
      <c r="AH65" s="39"/>
      <c r="AI65" s="39">
        <f t="shared" si="17"/>
        <v>0</v>
      </c>
      <c r="AJ65" s="39"/>
      <c r="AK65" s="39">
        <f t="shared" si="18"/>
        <v>0</v>
      </c>
      <c r="AL65" s="39"/>
      <c r="AM65" s="39">
        <f t="shared" si="19"/>
        <v>0</v>
      </c>
      <c r="AN65" s="40">
        <f t="shared" si="21"/>
        <v>0</v>
      </c>
      <c r="AO65" s="40">
        <f t="shared" si="12"/>
        <v>0</v>
      </c>
      <c r="AP65" s="40">
        <f t="shared" si="0"/>
        <v>5</v>
      </c>
      <c r="AQ65" s="42">
        <f t="shared" si="1"/>
        <v>38.85</v>
      </c>
      <c r="AR65" s="43"/>
      <c r="AS65" s="45"/>
      <c r="AT65" s="46">
        <f t="shared" si="2"/>
        <v>0</v>
      </c>
      <c r="AU65" s="47" t="str">
        <f t="shared" si="23"/>
        <v>NÃO MEDIDO</v>
      </c>
      <c r="AV65" s="48"/>
    </row>
    <row r="66" spans="1:48" s="49" customFormat="1" ht="93.75" customHeight="1" x14ac:dyDescent="0.2">
      <c r="A66" s="49" t="s">
        <v>37</v>
      </c>
      <c r="C66" s="92" t="s">
        <v>279</v>
      </c>
      <c r="D66" s="93" t="s">
        <v>280</v>
      </c>
      <c r="E66" s="94" t="s">
        <v>61</v>
      </c>
      <c r="F66" s="95">
        <v>23</v>
      </c>
      <c r="G66" s="96"/>
      <c r="H66" s="97"/>
      <c r="I66" s="95">
        <f t="shared" si="3"/>
        <v>23</v>
      </c>
      <c r="J66" s="98">
        <v>7.77</v>
      </c>
      <c r="K66" s="99">
        <f>ROUND(($F66*$J66),2)+ROUND(($G66*$J66),2)+ROUND(($H66*$J66),2)</f>
        <v>178.71</v>
      </c>
      <c r="L66" s="39"/>
      <c r="M66" s="39">
        <f t="shared" si="14"/>
        <v>0</v>
      </c>
      <c r="N66" s="39"/>
      <c r="O66" s="39">
        <f t="shared" si="4"/>
        <v>0</v>
      </c>
      <c r="P66" s="39"/>
      <c r="Q66" s="39">
        <f t="shared" si="5"/>
        <v>0</v>
      </c>
      <c r="R66" s="39"/>
      <c r="S66" s="39">
        <f t="shared" si="6"/>
        <v>0</v>
      </c>
      <c r="T66" s="39"/>
      <c r="U66" s="39">
        <f t="shared" si="7"/>
        <v>0</v>
      </c>
      <c r="V66" s="39"/>
      <c r="W66" s="39">
        <f t="shared" si="8"/>
        <v>0</v>
      </c>
      <c r="X66" s="39"/>
      <c r="Y66" s="39">
        <f t="shared" si="9"/>
        <v>0</v>
      </c>
      <c r="Z66" s="39"/>
      <c r="AA66" s="39">
        <f t="shared" si="10"/>
        <v>0</v>
      </c>
      <c r="AB66" s="39"/>
      <c r="AC66" s="39">
        <f t="shared" si="11"/>
        <v>0</v>
      </c>
      <c r="AD66" s="39"/>
      <c r="AE66" s="39">
        <f t="shared" si="15"/>
        <v>0</v>
      </c>
      <c r="AF66" s="39"/>
      <c r="AG66" s="39">
        <f t="shared" si="16"/>
        <v>0</v>
      </c>
      <c r="AH66" s="39"/>
      <c r="AI66" s="39">
        <f t="shared" si="17"/>
        <v>0</v>
      </c>
      <c r="AJ66" s="39"/>
      <c r="AK66" s="39">
        <f t="shared" si="18"/>
        <v>0</v>
      </c>
      <c r="AL66" s="39"/>
      <c r="AM66" s="39">
        <f t="shared" si="19"/>
        <v>0</v>
      </c>
      <c r="AN66" s="40">
        <f t="shared" si="21"/>
        <v>0</v>
      </c>
      <c r="AO66" s="40">
        <f t="shared" si="12"/>
        <v>0</v>
      </c>
      <c r="AP66" s="40">
        <f t="shared" si="0"/>
        <v>23</v>
      </c>
      <c r="AQ66" s="42">
        <f t="shared" si="1"/>
        <v>178.71</v>
      </c>
      <c r="AR66" s="43"/>
      <c r="AS66" s="45"/>
      <c r="AT66" s="46">
        <f t="shared" si="2"/>
        <v>0</v>
      </c>
      <c r="AU66" s="47" t="str">
        <f t="shared" si="23"/>
        <v>NÃO MEDIDO</v>
      </c>
      <c r="AV66" s="48"/>
    </row>
    <row r="67" spans="1:48" s="49" customFormat="1" ht="30" customHeight="1" x14ac:dyDescent="0.2">
      <c r="A67" s="6" t="s">
        <v>33</v>
      </c>
      <c r="B67" s="6"/>
      <c r="C67" s="92">
        <v>20700</v>
      </c>
      <c r="D67" s="93" t="s">
        <v>96</v>
      </c>
      <c r="E67" s="94"/>
      <c r="F67" s="95"/>
      <c r="G67" s="96"/>
      <c r="H67" s="97"/>
      <c r="I67" s="95">
        <f t="shared" si="3"/>
        <v>0</v>
      </c>
      <c r="J67" s="98"/>
      <c r="K67" s="99">
        <f t="shared" si="13"/>
        <v>0</v>
      </c>
      <c r="L67" s="39"/>
      <c r="M67" s="39">
        <f t="shared" si="14"/>
        <v>0</v>
      </c>
      <c r="N67" s="39"/>
      <c r="O67" s="39">
        <f t="shared" si="4"/>
        <v>0</v>
      </c>
      <c r="P67" s="39"/>
      <c r="Q67" s="39">
        <f t="shared" si="5"/>
        <v>0</v>
      </c>
      <c r="R67" s="39"/>
      <c r="S67" s="39">
        <f t="shared" si="6"/>
        <v>0</v>
      </c>
      <c r="T67" s="39"/>
      <c r="U67" s="39">
        <f t="shared" si="7"/>
        <v>0</v>
      </c>
      <c r="V67" s="39"/>
      <c r="W67" s="39">
        <f t="shared" si="8"/>
        <v>0</v>
      </c>
      <c r="X67" s="39"/>
      <c r="Y67" s="39">
        <f t="shared" si="9"/>
        <v>0</v>
      </c>
      <c r="Z67" s="39"/>
      <c r="AA67" s="39">
        <f t="shared" si="10"/>
        <v>0</v>
      </c>
      <c r="AB67" s="39"/>
      <c r="AC67" s="39">
        <f t="shared" si="11"/>
        <v>0</v>
      </c>
      <c r="AD67" s="39"/>
      <c r="AE67" s="39">
        <f t="shared" si="15"/>
        <v>0</v>
      </c>
      <c r="AF67" s="39"/>
      <c r="AG67" s="39">
        <f t="shared" si="16"/>
        <v>0</v>
      </c>
      <c r="AH67" s="39"/>
      <c r="AI67" s="39">
        <f t="shared" si="17"/>
        <v>0</v>
      </c>
      <c r="AJ67" s="39"/>
      <c r="AK67" s="39">
        <f t="shared" si="18"/>
        <v>0</v>
      </c>
      <c r="AL67" s="39"/>
      <c r="AM67" s="39">
        <f t="shared" si="19"/>
        <v>0</v>
      </c>
      <c r="AN67" s="40">
        <f t="shared" si="21"/>
        <v>0</v>
      </c>
      <c r="AO67" s="40">
        <f t="shared" si="12"/>
        <v>0</v>
      </c>
      <c r="AP67" s="40">
        <f t="shared" si="0"/>
        <v>0</v>
      </c>
      <c r="AQ67" s="42">
        <f t="shared" si="1"/>
        <v>0</v>
      </c>
      <c r="AR67" s="43"/>
      <c r="AS67" s="45"/>
      <c r="AT67" s="46">
        <f t="shared" si="2"/>
        <v>0</v>
      </c>
      <c r="AU67" s="47" t="str">
        <f>IF(COUNTIF(AU68:AU118,"MEDIDO")&lt;&gt;0,"MEDIDO","NÃO MEDIDO")</f>
        <v>MEDIDO</v>
      </c>
      <c r="AV67" s="48"/>
    </row>
    <row r="68" spans="1:48" s="49" customFormat="1" ht="43.5" customHeight="1" x14ac:dyDescent="0.2">
      <c r="A68" s="49" t="s">
        <v>37</v>
      </c>
      <c r="C68" s="92" t="s">
        <v>128</v>
      </c>
      <c r="D68" s="93" t="s">
        <v>129</v>
      </c>
      <c r="E68" s="94" t="s">
        <v>61</v>
      </c>
      <c r="F68" s="95">
        <v>7</v>
      </c>
      <c r="G68" s="96"/>
      <c r="H68" s="97"/>
      <c r="I68" s="95">
        <f t="shared" si="3"/>
        <v>7</v>
      </c>
      <c r="J68" s="98">
        <v>14.42</v>
      </c>
      <c r="K68" s="99">
        <f t="shared" si="13"/>
        <v>100.94</v>
      </c>
      <c r="L68" s="39"/>
      <c r="M68" s="39">
        <f t="shared" si="14"/>
        <v>0</v>
      </c>
      <c r="N68" s="39"/>
      <c r="O68" s="39">
        <f t="shared" si="4"/>
        <v>0</v>
      </c>
      <c r="P68" s="39"/>
      <c r="Q68" s="39">
        <f t="shared" si="5"/>
        <v>0</v>
      </c>
      <c r="R68" s="39"/>
      <c r="S68" s="39">
        <f t="shared" si="6"/>
        <v>0</v>
      </c>
      <c r="T68" s="39"/>
      <c r="U68" s="39">
        <f t="shared" si="7"/>
        <v>0</v>
      </c>
      <c r="V68" s="39"/>
      <c r="W68" s="39">
        <f t="shared" si="8"/>
        <v>0</v>
      </c>
      <c r="X68" s="39"/>
      <c r="Y68" s="39">
        <f t="shared" si="9"/>
        <v>0</v>
      </c>
      <c r="Z68" s="39"/>
      <c r="AA68" s="39">
        <f t="shared" si="10"/>
        <v>0</v>
      </c>
      <c r="AB68" s="39"/>
      <c r="AC68" s="39">
        <f t="shared" si="11"/>
        <v>0</v>
      </c>
      <c r="AD68" s="39"/>
      <c r="AE68" s="39">
        <f t="shared" si="15"/>
        <v>0</v>
      </c>
      <c r="AF68" s="39"/>
      <c r="AG68" s="39">
        <f t="shared" si="16"/>
        <v>0</v>
      </c>
      <c r="AH68" s="39"/>
      <c r="AI68" s="39">
        <f t="shared" si="17"/>
        <v>0</v>
      </c>
      <c r="AJ68" s="39"/>
      <c r="AK68" s="39">
        <f t="shared" si="18"/>
        <v>0</v>
      </c>
      <c r="AL68" s="39"/>
      <c r="AM68" s="39">
        <f t="shared" si="19"/>
        <v>0</v>
      </c>
      <c r="AN68" s="40">
        <f t="shared" si="21"/>
        <v>0</v>
      </c>
      <c r="AO68" s="40">
        <f t="shared" si="12"/>
        <v>0</v>
      </c>
      <c r="AP68" s="40">
        <f t="shared" si="0"/>
        <v>7</v>
      </c>
      <c r="AQ68" s="42">
        <f t="shared" si="1"/>
        <v>100.94</v>
      </c>
      <c r="AR68" s="43"/>
      <c r="AS68" s="45"/>
      <c r="AT68" s="46">
        <f t="shared" si="2"/>
        <v>0</v>
      </c>
      <c r="AU68" s="47" t="str">
        <f t="shared" ref="AU68:AU118" si="24">IF(AT68&lt;&gt;0,"MEDIDO","NÃO MEDIDO")</f>
        <v>NÃO MEDIDO</v>
      </c>
      <c r="AV68" s="48"/>
    </row>
    <row r="69" spans="1:48" s="49" customFormat="1" ht="59.25" customHeight="1" x14ac:dyDescent="0.2">
      <c r="A69" s="49" t="s">
        <v>37</v>
      </c>
      <c r="C69" s="92" t="s">
        <v>130</v>
      </c>
      <c r="D69" s="93" t="s">
        <v>131</v>
      </c>
      <c r="E69" s="94" t="s">
        <v>61</v>
      </c>
      <c r="F69" s="95">
        <v>7</v>
      </c>
      <c r="G69" s="96"/>
      <c r="H69" s="97"/>
      <c r="I69" s="95">
        <f t="shared" si="3"/>
        <v>7</v>
      </c>
      <c r="J69" s="98">
        <v>10.08</v>
      </c>
      <c r="K69" s="99">
        <f t="shared" si="13"/>
        <v>70.56</v>
      </c>
      <c r="L69" s="39"/>
      <c r="M69" s="39">
        <f t="shared" si="14"/>
        <v>0</v>
      </c>
      <c r="N69" s="39"/>
      <c r="O69" s="39">
        <f t="shared" si="4"/>
        <v>0</v>
      </c>
      <c r="P69" s="39"/>
      <c r="Q69" s="39">
        <f t="shared" si="5"/>
        <v>0</v>
      </c>
      <c r="R69" s="39"/>
      <c r="S69" s="39">
        <f t="shared" si="6"/>
        <v>0</v>
      </c>
      <c r="T69" s="39"/>
      <c r="U69" s="39">
        <f t="shared" si="7"/>
        <v>0</v>
      </c>
      <c r="V69" s="39"/>
      <c r="W69" s="39">
        <f t="shared" si="8"/>
        <v>0</v>
      </c>
      <c r="X69" s="39"/>
      <c r="Y69" s="39">
        <f t="shared" si="9"/>
        <v>0</v>
      </c>
      <c r="Z69" s="39"/>
      <c r="AA69" s="39">
        <f t="shared" si="10"/>
        <v>0</v>
      </c>
      <c r="AB69" s="39"/>
      <c r="AC69" s="39">
        <f t="shared" si="11"/>
        <v>0</v>
      </c>
      <c r="AD69" s="39"/>
      <c r="AE69" s="39">
        <f t="shared" si="15"/>
        <v>0</v>
      </c>
      <c r="AF69" s="39"/>
      <c r="AG69" s="39">
        <f t="shared" si="16"/>
        <v>0</v>
      </c>
      <c r="AH69" s="39"/>
      <c r="AI69" s="39">
        <f t="shared" si="17"/>
        <v>0</v>
      </c>
      <c r="AJ69" s="39"/>
      <c r="AK69" s="39">
        <f t="shared" si="18"/>
        <v>0</v>
      </c>
      <c r="AL69" s="39"/>
      <c r="AM69" s="39">
        <f t="shared" si="19"/>
        <v>0</v>
      </c>
      <c r="AN69" s="40">
        <f t="shared" si="21"/>
        <v>0</v>
      </c>
      <c r="AO69" s="40">
        <f t="shared" si="12"/>
        <v>0</v>
      </c>
      <c r="AP69" s="40">
        <f t="shared" si="0"/>
        <v>7</v>
      </c>
      <c r="AQ69" s="42">
        <f t="shared" si="1"/>
        <v>70.56</v>
      </c>
      <c r="AR69" s="43"/>
      <c r="AS69" s="45"/>
      <c r="AT69" s="46">
        <f t="shared" si="2"/>
        <v>0</v>
      </c>
      <c r="AU69" s="47" t="str">
        <f t="shared" si="24"/>
        <v>NÃO MEDIDO</v>
      </c>
      <c r="AV69" s="48"/>
    </row>
    <row r="70" spans="1:48" s="49" customFormat="1" ht="39.75" customHeight="1" x14ac:dyDescent="0.2">
      <c r="A70" s="49" t="s">
        <v>37</v>
      </c>
      <c r="C70" s="92" t="s">
        <v>212</v>
      </c>
      <c r="D70" s="93" t="s">
        <v>281</v>
      </c>
      <c r="E70" s="94" t="s">
        <v>61</v>
      </c>
      <c r="F70" s="95">
        <v>1</v>
      </c>
      <c r="G70" s="96"/>
      <c r="H70" s="97"/>
      <c r="I70" s="95">
        <f t="shared" si="3"/>
        <v>1</v>
      </c>
      <c r="J70" s="98">
        <v>14.57</v>
      </c>
      <c r="K70" s="99">
        <f t="shared" si="13"/>
        <v>14.57</v>
      </c>
      <c r="L70" s="39"/>
      <c r="M70" s="39">
        <f t="shared" si="14"/>
        <v>0</v>
      </c>
      <c r="N70" s="39"/>
      <c r="O70" s="39">
        <f t="shared" si="4"/>
        <v>0</v>
      </c>
      <c r="P70" s="39"/>
      <c r="Q70" s="39">
        <f t="shared" si="5"/>
        <v>0</v>
      </c>
      <c r="R70" s="39"/>
      <c r="S70" s="39">
        <f t="shared" si="6"/>
        <v>0</v>
      </c>
      <c r="T70" s="39"/>
      <c r="U70" s="39">
        <f t="shared" si="7"/>
        <v>0</v>
      </c>
      <c r="V70" s="39"/>
      <c r="W70" s="39">
        <f t="shared" si="8"/>
        <v>0</v>
      </c>
      <c r="X70" s="39"/>
      <c r="Y70" s="39">
        <f t="shared" si="9"/>
        <v>0</v>
      </c>
      <c r="Z70" s="39"/>
      <c r="AA70" s="39">
        <f t="shared" si="10"/>
        <v>0</v>
      </c>
      <c r="AB70" s="39"/>
      <c r="AC70" s="39">
        <f t="shared" si="11"/>
        <v>0</v>
      </c>
      <c r="AD70" s="39"/>
      <c r="AE70" s="39">
        <f t="shared" si="15"/>
        <v>0</v>
      </c>
      <c r="AF70" s="39"/>
      <c r="AG70" s="39">
        <f t="shared" si="16"/>
        <v>0</v>
      </c>
      <c r="AH70" s="39"/>
      <c r="AI70" s="39">
        <f t="shared" si="17"/>
        <v>0</v>
      </c>
      <c r="AJ70" s="39"/>
      <c r="AK70" s="39">
        <f t="shared" si="18"/>
        <v>0</v>
      </c>
      <c r="AL70" s="39"/>
      <c r="AM70" s="39">
        <f t="shared" si="19"/>
        <v>0</v>
      </c>
      <c r="AN70" s="40">
        <f t="shared" si="21"/>
        <v>0</v>
      </c>
      <c r="AO70" s="40">
        <f t="shared" si="12"/>
        <v>0</v>
      </c>
      <c r="AP70" s="40">
        <f t="shared" si="0"/>
        <v>1</v>
      </c>
      <c r="AQ70" s="42">
        <f t="shared" si="1"/>
        <v>14.57</v>
      </c>
      <c r="AR70" s="43"/>
      <c r="AS70" s="45"/>
      <c r="AT70" s="46">
        <f t="shared" si="2"/>
        <v>30</v>
      </c>
      <c r="AU70" s="47" t="str">
        <f t="shared" si="24"/>
        <v>MEDIDO</v>
      </c>
      <c r="AV70" s="48"/>
    </row>
    <row r="71" spans="1:48" s="49" customFormat="1" ht="48.75" customHeight="1" x14ac:dyDescent="0.2">
      <c r="A71" s="49" t="s">
        <v>37</v>
      </c>
      <c r="C71" s="92" t="s">
        <v>132</v>
      </c>
      <c r="D71" s="93" t="s">
        <v>282</v>
      </c>
      <c r="E71" s="94" t="s">
        <v>61</v>
      </c>
      <c r="F71" s="95">
        <v>30</v>
      </c>
      <c r="G71" s="96"/>
      <c r="H71" s="97"/>
      <c r="I71" s="95">
        <f t="shared" si="3"/>
        <v>30</v>
      </c>
      <c r="J71" s="98">
        <v>3.43</v>
      </c>
      <c r="K71" s="99">
        <f t="shared" si="13"/>
        <v>102.9</v>
      </c>
      <c r="L71" s="39">
        <v>30</v>
      </c>
      <c r="M71" s="39">
        <f t="shared" si="14"/>
        <v>102.9</v>
      </c>
      <c r="N71" s="39"/>
      <c r="O71" s="39">
        <f t="shared" si="4"/>
        <v>0</v>
      </c>
      <c r="P71" s="39"/>
      <c r="Q71" s="39">
        <f t="shared" si="5"/>
        <v>0</v>
      </c>
      <c r="R71" s="39"/>
      <c r="S71" s="39">
        <f t="shared" si="6"/>
        <v>0</v>
      </c>
      <c r="T71" s="39"/>
      <c r="U71" s="39">
        <f t="shared" si="7"/>
        <v>0</v>
      </c>
      <c r="V71" s="39"/>
      <c r="W71" s="39">
        <f t="shared" si="8"/>
        <v>0</v>
      </c>
      <c r="X71" s="39"/>
      <c r="Y71" s="39">
        <f t="shared" si="9"/>
        <v>0</v>
      </c>
      <c r="Z71" s="39"/>
      <c r="AA71" s="39">
        <f t="shared" si="10"/>
        <v>0</v>
      </c>
      <c r="AB71" s="39"/>
      <c r="AC71" s="39">
        <f t="shared" si="11"/>
        <v>0</v>
      </c>
      <c r="AD71" s="39"/>
      <c r="AE71" s="39">
        <f t="shared" si="15"/>
        <v>0</v>
      </c>
      <c r="AF71" s="39"/>
      <c r="AG71" s="39">
        <f t="shared" si="16"/>
        <v>0</v>
      </c>
      <c r="AH71" s="39"/>
      <c r="AI71" s="39">
        <f t="shared" si="17"/>
        <v>0</v>
      </c>
      <c r="AJ71" s="39"/>
      <c r="AK71" s="39">
        <f t="shared" si="18"/>
        <v>0</v>
      </c>
      <c r="AL71" s="39"/>
      <c r="AM71" s="39">
        <f t="shared" si="19"/>
        <v>0</v>
      </c>
      <c r="AN71" s="40">
        <f t="shared" si="21"/>
        <v>0</v>
      </c>
      <c r="AO71" s="40">
        <f t="shared" si="12"/>
        <v>0</v>
      </c>
      <c r="AP71" s="40">
        <f t="shared" si="0"/>
        <v>30</v>
      </c>
      <c r="AQ71" s="42">
        <f t="shared" si="1"/>
        <v>102.9</v>
      </c>
      <c r="AR71" s="43"/>
      <c r="AS71" s="45"/>
      <c r="AT71" s="46">
        <f t="shared" si="2"/>
        <v>0</v>
      </c>
      <c r="AU71" s="47" t="str">
        <f t="shared" si="24"/>
        <v>NÃO MEDIDO</v>
      </c>
      <c r="AV71" s="48"/>
    </row>
    <row r="72" spans="1:48" s="49" customFormat="1" ht="47.25" customHeight="1" x14ac:dyDescent="0.2">
      <c r="A72" s="49" t="s">
        <v>37</v>
      </c>
      <c r="C72" s="92" t="s">
        <v>213</v>
      </c>
      <c r="D72" s="93" t="s">
        <v>214</v>
      </c>
      <c r="E72" s="94" t="s">
        <v>61</v>
      </c>
      <c r="F72" s="95">
        <v>10</v>
      </c>
      <c r="G72" s="96"/>
      <c r="H72" s="97"/>
      <c r="I72" s="95">
        <f t="shared" si="3"/>
        <v>10</v>
      </c>
      <c r="J72" s="98">
        <v>4.32</v>
      </c>
      <c r="K72" s="99">
        <f t="shared" si="13"/>
        <v>43.2</v>
      </c>
      <c r="L72" s="39"/>
      <c r="M72" s="39">
        <f t="shared" si="14"/>
        <v>0</v>
      </c>
      <c r="N72" s="39"/>
      <c r="O72" s="39">
        <f t="shared" si="4"/>
        <v>0</v>
      </c>
      <c r="P72" s="39"/>
      <c r="Q72" s="39">
        <f t="shared" si="5"/>
        <v>0</v>
      </c>
      <c r="R72" s="39"/>
      <c r="S72" s="39">
        <f t="shared" si="6"/>
        <v>0</v>
      </c>
      <c r="T72" s="39"/>
      <c r="U72" s="39">
        <f t="shared" si="7"/>
        <v>0</v>
      </c>
      <c r="V72" s="39"/>
      <c r="W72" s="39">
        <f t="shared" si="8"/>
        <v>0</v>
      </c>
      <c r="X72" s="39"/>
      <c r="Y72" s="39">
        <f t="shared" si="9"/>
        <v>0</v>
      </c>
      <c r="Z72" s="39"/>
      <c r="AA72" s="39">
        <f t="shared" si="10"/>
        <v>0</v>
      </c>
      <c r="AB72" s="39"/>
      <c r="AC72" s="39">
        <f t="shared" si="11"/>
        <v>0</v>
      </c>
      <c r="AD72" s="39"/>
      <c r="AE72" s="39">
        <f t="shared" si="15"/>
        <v>0</v>
      </c>
      <c r="AF72" s="39"/>
      <c r="AG72" s="39">
        <f t="shared" si="16"/>
        <v>0</v>
      </c>
      <c r="AH72" s="39"/>
      <c r="AI72" s="39">
        <f t="shared" si="17"/>
        <v>0</v>
      </c>
      <c r="AJ72" s="39"/>
      <c r="AK72" s="39">
        <f t="shared" si="18"/>
        <v>0</v>
      </c>
      <c r="AL72" s="39"/>
      <c r="AM72" s="39">
        <f t="shared" si="19"/>
        <v>0</v>
      </c>
      <c r="AN72" s="40">
        <f t="shared" si="21"/>
        <v>0</v>
      </c>
      <c r="AO72" s="40">
        <f t="shared" si="12"/>
        <v>0</v>
      </c>
      <c r="AP72" s="40">
        <f t="shared" si="0"/>
        <v>10</v>
      </c>
      <c r="AQ72" s="42">
        <f t="shared" si="1"/>
        <v>43.2</v>
      </c>
      <c r="AR72" s="43"/>
      <c r="AS72" s="45"/>
      <c r="AT72" s="46">
        <f t="shared" si="2"/>
        <v>0</v>
      </c>
      <c r="AU72" s="47" t="str">
        <f t="shared" si="24"/>
        <v>NÃO MEDIDO</v>
      </c>
      <c r="AV72" s="48"/>
    </row>
    <row r="73" spans="1:48" s="49" customFormat="1" ht="39.75" customHeight="1" x14ac:dyDescent="0.2">
      <c r="A73" s="49" t="s">
        <v>37</v>
      </c>
      <c r="C73" s="92" t="s">
        <v>283</v>
      </c>
      <c r="D73" s="93" t="s">
        <v>284</v>
      </c>
      <c r="E73" s="94" t="s">
        <v>61</v>
      </c>
      <c r="F73" s="95">
        <v>30</v>
      </c>
      <c r="G73" s="96"/>
      <c r="H73" s="97"/>
      <c r="I73" s="95">
        <f t="shared" si="3"/>
        <v>30</v>
      </c>
      <c r="J73" s="98">
        <v>8.74</v>
      </c>
      <c r="K73" s="99">
        <f t="shared" si="13"/>
        <v>262.2</v>
      </c>
      <c r="L73" s="39"/>
      <c r="M73" s="39">
        <f t="shared" si="14"/>
        <v>0</v>
      </c>
      <c r="N73" s="39"/>
      <c r="O73" s="39">
        <f t="shared" si="4"/>
        <v>0</v>
      </c>
      <c r="P73" s="39"/>
      <c r="Q73" s="39">
        <f t="shared" si="5"/>
        <v>0</v>
      </c>
      <c r="R73" s="39"/>
      <c r="S73" s="39">
        <f t="shared" si="6"/>
        <v>0</v>
      </c>
      <c r="T73" s="39"/>
      <c r="U73" s="39">
        <f t="shared" si="7"/>
        <v>0</v>
      </c>
      <c r="V73" s="39"/>
      <c r="W73" s="39">
        <f t="shared" si="8"/>
        <v>0</v>
      </c>
      <c r="X73" s="39"/>
      <c r="Y73" s="39">
        <f t="shared" si="9"/>
        <v>0</v>
      </c>
      <c r="Z73" s="39"/>
      <c r="AA73" s="39">
        <f t="shared" si="10"/>
        <v>0</v>
      </c>
      <c r="AB73" s="39"/>
      <c r="AC73" s="39">
        <f t="shared" si="11"/>
        <v>0</v>
      </c>
      <c r="AD73" s="39"/>
      <c r="AE73" s="39">
        <f t="shared" si="15"/>
        <v>0</v>
      </c>
      <c r="AF73" s="39"/>
      <c r="AG73" s="39">
        <f t="shared" si="16"/>
        <v>0</v>
      </c>
      <c r="AH73" s="39"/>
      <c r="AI73" s="39">
        <f t="shared" si="17"/>
        <v>0</v>
      </c>
      <c r="AJ73" s="39"/>
      <c r="AK73" s="39">
        <f t="shared" si="18"/>
        <v>0</v>
      </c>
      <c r="AL73" s="39"/>
      <c r="AM73" s="39">
        <f t="shared" si="19"/>
        <v>0</v>
      </c>
      <c r="AN73" s="40">
        <f t="shared" si="21"/>
        <v>0</v>
      </c>
      <c r="AO73" s="40">
        <f t="shared" si="12"/>
        <v>0</v>
      </c>
      <c r="AP73" s="40">
        <f t="shared" si="0"/>
        <v>30</v>
      </c>
      <c r="AQ73" s="42">
        <f t="shared" si="1"/>
        <v>262.2</v>
      </c>
      <c r="AR73" s="43"/>
      <c r="AS73" s="45"/>
      <c r="AT73" s="46">
        <f t="shared" si="2"/>
        <v>0</v>
      </c>
      <c r="AU73" s="47" t="str">
        <f t="shared" si="24"/>
        <v>NÃO MEDIDO</v>
      </c>
      <c r="AV73" s="48"/>
    </row>
    <row r="74" spans="1:48" s="49" customFormat="1" ht="39.75" customHeight="1" x14ac:dyDescent="0.2">
      <c r="A74" s="49" t="s">
        <v>37</v>
      </c>
      <c r="C74" s="92" t="s">
        <v>133</v>
      </c>
      <c r="D74" s="93" t="s">
        <v>134</v>
      </c>
      <c r="E74" s="94" t="s">
        <v>61</v>
      </c>
      <c r="F74" s="95">
        <v>35</v>
      </c>
      <c r="G74" s="96"/>
      <c r="H74" s="97"/>
      <c r="I74" s="95">
        <f t="shared" si="3"/>
        <v>35</v>
      </c>
      <c r="J74" s="98">
        <v>10.220000000000001</v>
      </c>
      <c r="K74" s="99">
        <f t="shared" si="13"/>
        <v>357.7</v>
      </c>
      <c r="L74" s="39"/>
      <c r="M74" s="39">
        <f t="shared" si="14"/>
        <v>0</v>
      </c>
      <c r="N74" s="39"/>
      <c r="O74" s="39">
        <f t="shared" si="4"/>
        <v>0</v>
      </c>
      <c r="P74" s="39"/>
      <c r="Q74" s="39">
        <f t="shared" si="5"/>
        <v>0</v>
      </c>
      <c r="R74" s="39"/>
      <c r="S74" s="39">
        <f t="shared" si="6"/>
        <v>0</v>
      </c>
      <c r="T74" s="39"/>
      <c r="U74" s="39">
        <f t="shared" si="7"/>
        <v>0</v>
      </c>
      <c r="V74" s="39"/>
      <c r="W74" s="39">
        <f t="shared" si="8"/>
        <v>0</v>
      </c>
      <c r="X74" s="39"/>
      <c r="Y74" s="39">
        <f t="shared" si="9"/>
        <v>0</v>
      </c>
      <c r="Z74" s="39"/>
      <c r="AA74" s="39">
        <f t="shared" si="10"/>
        <v>0</v>
      </c>
      <c r="AB74" s="39"/>
      <c r="AC74" s="39">
        <f t="shared" si="11"/>
        <v>0</v>
      </c>
      <c r="AD74" s="39"/>
      <c r="AE74" s="39">
        <f t="shared" si="15"/>
        <v>0</v>
      </c>
      <c r="AF74" s="39"/>
      <c r="AG74" s="39">
        <f t="shared" si="16"/>
        <v>0</v>
      </c>
      <c r="AH74" s="39"/>
      <c r="AI74" s="39">
        <f t="shared" si="17"/>
        <v>0</v>
      </c>
      <c r="AJ74" s="39"/>
      <c r="AK74" s="39">
        <f t="shared" si="18"/>
        <v>0</v>
      </c>
      <c r="AL74" s="39"/>
      <c r="AM74" s="39">
        <f t="shared" si="19"/>
        <v>0</v>
      </c>
      <c r="AN74" s="40">
        <f t="shared" si="21"/>
        <v>0</v>
      </c>
      <c r="AO74" s="40">
        <f t="shared" si="12"/>
        <v>0</v>
      </c>
      <c r="AP74" s="40">
        <f t="shared" si="0"/>
        <v>35</v>
      </c>
      <c r="AQ74" s="42">
        <f t="shared" si="1"/>
        <v>357.7</v>
      </c>
      <c r="AR74" s="43"/>
      <c r="AS74" s="45"/>
      <c r="AT74" s="46">
        <f t="shared" si="2"/>
        <v>5</v>
      </c>
      <c r="AU74" s="47" t="str">
        <f t="shared" si="24"/>
        <v>MEDIDO</v>
      </c>
      <c r="AV74" s="48"/>
    </row>
    <row r="75" spans="1:48" s="49" customFormat="1" ht="39.75" customHeight="1" x14ac:dyDescent="0.2">
      <c r="A75" s="49" t="s">
        <v>37</v>
      </c>
      <c r="C75" s="92" t="s">
        <v>117</v>
      </c>
      <c r="D75" s="93" t="s">
        <v>118</v>
      </c>
      <c r="E75" s="94" t="s">
        <v>61</v>
      </c>
      <c r="F75" s="95">
        <v>7</v>
      </c>
      <c r="G75" s="96"/>
      <c r="H75" s="97"/>
      <c r="I75" s="95">
        <f t="shared" si="3"/>
        <v>7</v>
      </c>
      <c r="J75" s="98">
        <v>102.09</v>
      </c>
      <c r="K75" s="99">
        <f t="shared" si="13"/>
        <v>714.63</v>
      </c>
      <c r="L75" s="39">
        <v>5</v>
      </c>
      <c r="M75" s="39">
        <f t="shared" si="14"/>
        <v>510.45</v>
      </c>
      <c r="N75" s="39"/>
      <c r="O75" s="39">
        <f t="shared" si="4"/>
        <v>0</v>
      </c>
      <c r="P75" s="39"/>
      <c r="Q75" s="39">
        <f t="shared" si="5"/>
        <v>0</v>
      </c>
      <c r="R75" s="39"/>
      <c r="S75" s="39">
        <f t="shared" si="6"/>
        <v>0</v>
      </c>
      <c r="T75" s="39"/>
      <c r="U75" s="39">
        <f t="shared" si="7"/>
        <v>0</v>
      </c>
      <c r="V75" s="39"/>
      <c r="W75" s="39">
        <f t="shared" si="8"/>
        <v>0</v>
      </c>
      <c r="X75" s="39"/>
      <c r="Y75" s="39">
        <f t="shared" si="9"/>
        <v>0</v>
      </c>
      <c r="Z75" s="39"/>
      <c r="AA75" s="39">
        <f t="shared" si="10"/>
        <v>0</v>
      </c>
      <c r="AB75" s="39"/>
      <c r="AC75" s="39">
        <f t="shared" si="11"/>
        <v>0</v>
      </c>
      <c r="AD75" s="39"/>
      <c r="AE75" s="39">
        <f t="shared" si="15"/>
        <v>0</v>
      </c>
      <c r="AF75" s="39"/>
      <c r="AG75" s="39">
        <f t="shared" si="16"/>
        <v>0</v>
      </c>
      <c r="AH75" s="39"/>
      <c r="AI75" s="39">
        <f t="shared" si="17"/>
        <v>0</v>
      </c>
      <c r="AJ75" s="39"/>
      <c r="AK75" s="39">
        <f t="shared" si="18"/>
        <v>0</v>
      </c>
      <c r="AL75" s="39"/>
      <c r="AM75" s="39">
        <f t="shared" si="19"/>
        <v>0</v>
      </c>
      <c r="AN75" s="40">
        <f t="shared" si="21"/>
        <v>0</v>
      </c>
      <c r="AO75" s="40">
        <f t="shared" si="12"/>
        <v>0</v>
      </c>
      <c r="AP75" s="40">
        <f t="shared" si="0"/>
        <v>7</v>
      </c>
      <c r="AQ75" s="42">
        <f t="shared" si="1"/>
        <v>714.63</v>
      </c>
      <c r="AR75" s="43"/>
      <c r="AS75" s="45"/>
      <c r="AT75" s="46">
        <f t="shared" si="2"/>
        <v>3</v>
      </c>
      <c r="AU75" s="47" t="str">
        <f t="shared" si="24"/>
        <v>MEDIDO</v>
      </c>
      <c r="AV75" s="48"/>
    </row>
    <row r="76" spans="1:48" s="49" customFormat="1" ht="39.75" customHeight="1" x14ac:dyDescent="0.2">
      <c r="A76" s="49" t="s">
        <v>37</v>
      </c>
      <c r="C76" s="92" t="s">
        <v>101</v>
      </c>
      <c r="D76" s="93" t="s">
        <v>102</v>
      </c>
      <c r="E76" s="94" t="s">
        <v>61</v>
      </c>
      <c r="F76" s="95">
        <v>5</v>
      </c>
      <c r="G76" s="96"/>
      <c r="H76" s="97"/>
      <c r="I76" s="95">
        <f t="shared" si="3"/>
        <v>5</v>
      </c>
      <c r="J76" s="98">
        <v>197.98</v>
      </c>
      <c r="K76" s="99">
        <f t="shared" si="13"/>
        <v>989.9</v>
      </c>
      <c r="L76" s="39">
        <v>3</v>
      </c>
      <c r="M76" s="39">
        <f t="shared" si="14"/>
        <v>593.94000000000005</v>
      </c>
      <c r="N76" s="39"/>
      <c r="O76" s="39">
        <f t="shared" si="4"/>
        <v>0</v>
      </c>
      <c r="P76" s="39"/>
      <c r="Q76" s="39">
        <f t="shared" si="5"/>
        <v>0</v>
      </c>
      <c r="R76" s="39"/>
      <c r="S76" s="39">
        <f t="shared" si="6"/>
        <v>0</v>
      </c>
      <c r="T76" s="39"/>
      <c r="U76" s="39">
        <f t="shared" si="7"/>
        <v>0</v>
      </c>
      <c r="V76" s="39"/>
      <c r="W76" s="39">
        <f t="shared" si="8"/>
        <v>0</v>
      </c>
      <c r="X76" s="39"/>
      <c r="Y76" s="39">
        <f t="shared" si="9"/>
        <v>0</v>
      </c>
      <c r="Z76" s="39"/>
      <c r="AA76" s="39">
        <f t="shared" si="10"/>
        <v>0</v>
      </c>
      <c r="AB76" s="39"/>
      <c r="AC76" s="39">
        <f t="shared" si="11"/>
        <v>0</v>
      </c>
      <c r="AD76" s="39"/>
      <c r="AE76" s="39">
        <f t="shared" si="15"/>
        <v>0</v>
      </c>
      <c r="AF76" s="39"/>
      <c r="AG76" s="39">
        <f t="shared" si="16"/>
        <v>0</v>
      </c>
      <c r="AH76" s="39"/>
      <c r="AI76" s="39">
        <f t="shared" si="17"/>
        <v>0</v>
      </c>
      <c r="AJ76" s="39"/>
      <c r="AK76" s="39">
        <f t="shared" si="18"/>
        <v>0</v>
      </c>
      <c r="AL76" s="39"/>
      <c r="AM76" s="39">
        <f t="shared" si="19"/>
        <v>0</v>
      </c>
      <c r="AN76" s="40">
        <f t="shared" si="21"/>
        <v>0</v>
      </c>
      <c r="AO76" s="40">
        <f t="shared" si="12"/>
        <v>0</v>
      </c>
      <c r="AP76" s="40">
        <f t="shared" si="0"/>
        <v>5</v>
      </c>
      <c r="AQ76" s="42">
        <f t="shared" si="1"/>
        <v>989.9</v>
      </c>
      <c r="AR76" s="43"/>
      <c r="AS76" s="45"/>
      <c r="AT76" s="46">
        <f t="shared" si="2"/>
        <v>1</v>
      </c>
      <c r="AU76" s="47" t="str">
        <f t="shared" si="24"/>
        <v>MEDIDO</v>
      </c>
      <c r="AV76" s="48"/>
    </row>
    <row r="77" spans="1:48" s="49" customFormat="1" ht="36.75" customHeight="1" x14ac:dyDescent="0.2">
      <c r="A77" s="49" t="s">
        <v>37</v>
      </c>
      <c r="C77" s="92" t="s">
        <v>103</v>
      </c>
      <c r="D77" s="93" t="s">
        <v>104</v>
      </c>
      <c r="E77" s="94" t="s">
        <v>61</v>
      </c>
      <c r="F77" s="95">
        <v>1</v>
      </c>
      <c r="G77" s="96"/>
      <c r="H77" s="97"/>
      <c r="I77" s="95">
        <f t="shared" si="3"/>
        <v>1</v>
      </c>
      <c r="J77" s="98">
        <v>43.32</v>
      </c>
      <c r="K77" s="99">
        <f t="shared" si="13"/>
        <v>43.32</v>
      </c>
      <c r="L77" s="39">
        <v>1</v>
      </c>
      <c r="M77" s="39">
        <f t="shared" si="14"/>
        <v>43.32</v>
      </c>
      <c r="N77" s="39"/>
      <c r="O77" s="39">
        <f t="shared" si="4"/>
        <v>0</v>
      </c>
      <c r="P77" s="39"/>
      <c r="Q77" s="39">
        <f t="shared" si="5"/>
        <v>0</v>
      </c>
      <c r="R77" s="39"/>
      <c r="S77" s="39">
        <f t="shared" si="6"/>
        <v>0</v>
      </c>
      <c r="T77" s="39"/>
      <c r="U77" s="39">
        <f t="shared" si="7"/>
        <v>0</v>
      </c>
      <c r="V77" s="39"/>
      <c r="W77" s="39">
        <f t="shared" si="8"/>
        <v>0</v>
      </c>
      <c r="X77" s="39"/>
      <c r="Y77" s="39">
        <f t="shared" si="9"/>
        <v>0</v>
      </c>
      <c r="Z77" s="39"/>
      <c r="AA77" s="39">
        <f t="shared" si="10"/>
        <v>0</v>
      </c>
      <c r="AB77" s="39"/>
      <c r="AC77" s="39">
        <f t="shared" si="11"/>
        <v>0</v>
      </c>
      <c r="AD77" s="39"/>
      <c r="AE77" s="39">
        <f t="shared" si="15"/>
        <v>0</v>
      </c>
      <c r="AF77" s="39"/>
      <c r="AG77" s="39">
        <f t="shared" si="16"/>
        <v>0</v>
      </c>
      <c r="AH77" s="39"/>
      <c r="AI77" s="39">
        <f t="shared" si="17"/>
        <v>0</v>
      </c>
      <c r="AJ77" s="39"/>
      <c r="AK77" s="39">
        <f t="shared" si="18"/>
        <v>0</v>
      </c>
      <c r="AL77" s="39"/>
      <c r="AM77" s="39">
        <f t="shared" si="19"/>
        <v>0</v>
      </c>
      <c r="AN77" s="40">
        <f t="shared" si="21"/>
        <v>0</v>
      </c>
      <c r="AO77" s="40">
        <f t="shared" si="12"/>
        <v>0</v>
      </c>
      <c r="AP77" s="40">
        <f t="shared" si="0"/>
        <v>1</v>
      </c>
      <c r="AQ77" s="42">
        <f t="shared" si="1"/>
        <v>43.32</v>
      </c>
      <c r="AR77" s="43"/>
      <c r="AS77" s="45"/>
      <c r="AT77" s="46">
        <f t="shared" si="2"/>
        <v>0</v>
      </c>
      <c r="AU77" s="47" t="str">
        <f t="shared" si="24"/>
        <v>NÃO MEDIDO</v>
      </c>
      <c r="AV77" s="48"/>
    </row>
    <row r="78" spans="1:48" s="49" customFormat="1" ht="36.75" customHeight="1" x14ac:dyDescent="0.2">
      <c r="A78" s="49" t="s">
        <v>37</v>
      </c>
      <c r="C78" s="92" t="s">
        <v>105</v>
      </c>
      <c r="D78" s="93" t="s">
        <v>106</v>
      </c>
      <c r="E78" s="94" t="s">
        <v>61</v>
      </c>
      <c r="F78" s="95">
        <v>2</v>
      </c>
      <c r="G78" s="96"/>
      <c r="H78" s="97"/>
      <c r="I78" s="95">
        <f t="shared" si="3"/>
        <v>2</v>
      </c>
      <c r="J78" s="98">
        <v>12.17</v>
      </c>
      <c r="K78" s="99">
        <f t="shared" si="13"/>
        <v>24.34</v>
      </c>
      <c r="L78" s="39"/>
      <c r="M78" s="39">
        <f t="shared" si="14"/>
        <v>0</v>
      </c>
      <c r="N78" s="39"/>
      <c r="O78" s="39">
        <f t="shared" si="4"/>
        <v>0</v>
      </c>
      <c r="P78" s="39"/>
      <c r="Q78" s="39">
        <f t="shared" si="5"/>
        <v>0</v>
      </c>
      <c r="R78" s="39"/>
      <c r="S78" s="39">
        <f t="shared" si="6"/>
        <v>0</v>
      </c>
      <c r="T78" s="39"/>
      <c r="U78" s="39">
        <f t="shared" si="7"/>
        <v>0</v>
      </c>
      <c r="V78" s="39"/>
      <c r="W78" s="39">
        <f t="shared" si="8"/>
        <v>0</v>
      </c>
      <c r="X78" s="39"/>
      <c r="Y78" s="39">
        <f t="shared" si="9"/>
        <v>0</v>
      </c>
      <c r="Z78" s="39"/>
      <c r="AA78" s="39">
        <f t="shared" si="10"/>
        <v>0</v>
      </c>
      <c r="AB78" s="39"/>
      <c r="AC78" s="39">
        <f t="shared" si="11"/>
        <v>0</v>
      </c>
      <c r="AD78" s="39"/>
      <c r="AE78" s="39">
        <f t="shared" si="15"/>
        <v>0</v>
      </c>
      <c r="AF78" s="39"/>
      <c r="AG78" s="39">
        <f t="shared" si="16"/>
        <v>0</v>
      </c>
      <c r="AH78" s="39"/>
      <c r="AI78" s="39">
        <f t="shared" si="17"/>
        <v>0</v>
      </c>
      <c r="AJ78" s="39"/>
      <c r="AK78" s="39">
        <f t="shared" si="18"/>
        <v>0</v>
      </c>
      <c r="AL78" s="39"/>
      <c r="AM78" s="39">
        <f t="shared" si="19"/>
        <v>0</v>
      </c>
      <c r="AN78" s="40">
        <f t="shared" si="21"/>
        <v>0</v>
      </c>
      <c r="AO78" s="40">
        <f t="shared" si="12"/>
        <v>0</v>
      </c>
      <c r="AP78" s="40">
        <f t="shared" si="0"/>
        <v>2</v>
      </c>
      <c r="AQ78" s="42">
        <f t="shared" si="1"/>
        <v>24.34</v>
      </c>
      <c r="AR78" s="43"/>
      <c r="AS78" s="45"/>
      <c r="AT78" s="46">
        <f t="shared" si="2"/>
        <v>0</v>
      </c>
      <c r="AU78" s="47" t="str">
        <f t="shared" si="24"/>
        <v>NÃO MEDIDO</v>
      </c>
      <c r="AV78" s="48"/>
    </row>
    <row r="79" spans="1:48" s="49" customFormat="1" ht="36.75" customHeight="1" x14ac:dyDescent="0.2">
      <c r="A79" s="49" t="s">
        <v>37</v>
      </c>
      <c r="C79" s="92" t="s">
        <v>107</v>
      </c>
      <c r="D79" s="93" t="s">
        <v>108</v>
      </c>
      <c r="E79" s="94" t="s">
        <v>61</v>
      </c>
      <c r="F79" s="95">
        <v>8</v>
      </c>
      <c r="G79" s="96"/>
      <c r="H79" s="97"/>
      <c r="I79" s="95">
        <f t="shared" si="3"/>
        <v>8</v>
      </c>
      <c r="J79" s="98">
        <v>14.21</v>
      </c>
      <c r="K79" s="99">
        <f t="shared" si="13"/>
        <v>113.68</v>
      </c>
      <c r="L79" s="39"/>
      <c r="M79" s="39">
        <f t="shared" si="14"/>
        <v>0</v>
      </c>
      <c r="N79" s="39"/>
      <c r="O79" s="39">
        <f t="shared" si="4"/>
        <v>0</v>
      </c>
      <c r="P79" s="39"/>
      <c r="Q79" s="39">
        <f t="shared" si="5"/>
        <v>0</v>
      </c>
      <c r="R79" s="39"/>
      <c r="S79" s="39">
        <f t="shared" si="6"/>
        <v>0</v>
      </c>
      <c r="T79" s="39"/>
      <c r="U79" s="39">
        <f t="shared" si="7"/>
        <v>0</v>
      </c>
      <c r="V79" s="39"/>
      <c r="W79" s="39">
        <f t="shared" si="8"/>
        <v>0</v>
      </c>
      <c r="X79" s="39"/>
      <c r="Y79" s="39">
        <f t="shared" si="9"/>
        <v>0</v>
      </c>
      <c r="Z79" s="39"/>
      <c r="AA79" s="39">
        <f t="shared" si="10"/>
        <v>0</v>
      </c>
      <c r="AB79" s="39"/>
      <c r="AC79" s="39">
        <f t="shared" si="11"/>
        <v>0</v>
      </c>
      <c r="AD79" s="39"/>
      <c r="AE79" s="39">
        <f t="shared" si="15"/>
        <v>0</v>
      </c>
      <c r="AF79" s="39"/>
      <c r="AG79" s="39">
        <f t="shared" si="16"/>
        <v>0</v>
      </c>
      <c r="AH79" s="39"/>
      <c r="AI79" s="39">
        <f t="shared" si="17"/>
        <v>0</v>
      </c>
      <c r="AJ79" s="39"/>
      <c r="AK79" s="39">
        <f t="shared" si="18"/>
        <v>0</v>
      </c>
      <c r="AL79" s="39"/>
      <c r="AM79" s="39">
        <f t="shared" si="19"/>
        <v>0</v>
      </c>
      <c r="AN79" s="40">
        <f t="shared" si="21"/>
        <v>0</v>
      </c>
      <c r="AO79" s="40">
        <f t="shared" si="12"/>
        <v>0</v>
      </c>
      <c r="AP79" s="40">
        <f t="shared" ref="AP79:AP146" si="25">I79-AN79</f>
        <v>8</v>
      </c>
      <c r="AQ79" s="42">
        <f t="shared" ref="AQ79:AQ146" si="26">K79-AO79</f>
        <v>113.68</v>
      </c>
      <c r="AR79" s="43"/>
      <c r="AS79" s="45"/>
      <c r="AT79" s="46">
        <f t="shared" ref="AT79:AT142" si="27">INDEX($L$11:$Y$291,ROW()-9,MATCH($AT$11,$L$11:$Y$11,0))</f>
        <v>15</v>
      </c>
      <c r="AU79" s="47" t="str">
        <f t="shared" si="24"/>
        <v>MEDIDO</v>
      </c>
      <c r="AV79" s="48"/>
    </row>
    <row r="80" spans="1:48" s="49" customFormat="1" ht="36.75" customHeight="1" x14ac:dyDescent="0.2">
      <c r="A80" s="49" t="s">
        <v>37</v>
      </c>
      <c r="C80" s="92" t="s">
        <v>285</v>
      </c>
      <c r="D80" s="93" t="s">
        <v>286</v>
      </c>
      <c r="E80" s="94" t="s">
        <v>76</v>
      </c>
      <c r="F80" s="95">
        <v>15</v>
      </c>
      <c r="G80" s="96"/>
      <c r="H80" s="97"/>
      <c r="I80" s="95">
        <f t="shared" ref="I80:I143" si="28">F80+G80+H80</f>
        <v>15</v>
      </c>
      <c r="J80" s="98">
        <v>29.64</v>
      </c>
      <c r="K80" s="99">
        <f t="shared" si="13"/>
        <v>444.6</v>
      </c>
      <c r="L80" s="39">
        <v>15</v>
      </c>
      <c r="M80" s="39">
        <f t="shared" si="14"/>
        <v>444.6</v>
      </c>
      <c r="N80" s="39"/>
      <c r="O80" s="39">
        <f t="shared" ref="O80:O143" si="29">ROUND(N80*$I80,2)</f>
        <v>0</v>
      </c>
      <c r="P80" s="39"/>
      <c r="Q80" s="39">
        <f t="shared" ref="Q80:Q143" si="30">ROUND(P80*$I80,2)</f>
        <v>0</v>
      </c>
      <c r="R80" s="39"/>
      <c r="S80" s="39">
        <f t="shared" ref="S80:S143" si="31">ROUND(R80*$I80,2)</f>
        <v>0</v>
      </c>
      <c r="T80" s="39"/>
      <c r="U80" s="39">
        <f t="shared" ref="U80:U143" si="32">ROUND(T80*$I80,2)</f>
        <v>0</v>
      </c>
      <c r="V80" s="39"/>
      <c r="W80" s="39">
        <f t="shared" ref="W80:W143" si="33">ROUND(V80*$I80,2)</f>
        <v>0</v>
      </c>
      <c r="X80" s="39"/>
      <c r="Y80" s="39">
        <f t="shared" ref="Y80:Y143" si="34">ROUND(X80*$I80,2)</f>
        <v>0</v>
      </c>
      <c r="Z80" s="39"/>
      <c r="AA80" s="39">
        <f t="shared" ref="AA80:AA143" si="35">ROUND(Z80*$I80,2)</f>
        <v>0</v>
      </c>
      <c r="AB80" s="39"/>
      <c r="AC80" s="39">
        <f t="shared" ref="AC80:AC143" si="36">ROUND(AB80*$I80,2)</f>
        <v>0</v>
      </c>
      <c r="AD80" s="39"/>
      <c r="AE80" s="39">
        <f t="shared" si="15"/>
        <v>0</v>
      </c>
      <c r="AF80" s="39"/>
      <c r="AG80" s="39">
        <f t="shared" si="16"/>
        <v>0</v>
      </c>
      <c r="AH80" s="39"/>
      <c r="AI80" s="39">
        <f t="shared" si="17"/>
        <v>0</v>
      </c>
      <c r="AJ80" s="39"/>
      <c r="AK80" s="39">
        <f t="shared" si="18"/>
        <v>0</v>
      </c>
      <c r="AL80" s="39"/>
      <c r="AM80" s="39">
        <f t="shared" si="19"/>
        <v>0</v>
      </c>
      <c r="AN80" s="40">
        <f t="shared" si="21"/>
        <v>0</v>
      </c>
      <c r="AO80" s="40">
        <f t="shared" ref="AO80:AO143" si="37">SUMIF($L$11:$AM$11,"VALOR MEDIDO",L80:AM80)</f>
        <v>0</v>
      </c>
      <c r="AP80" s="40">
        <f t="shared" si="25"/>
        <v>15</v>
      </c>
      <c r="AQ80" s="42">
        <f t="shared" si="26"/>
        <v>444.6</v>
      </c>
      <c r="AR80" s="43"/>
      <c r="AS80" s="45"/>
      <c r="AT80" s="46">
        <f t="shared" si="27"/>
        <v>0</v>
      </c>
      <c r="AU80" s="47" t="str">
        <f t="shared" si="24"/>
        <v>NÃO MEDIDO</v>
      </c>
      <c r="AV80" s="48"/>
    </row>
    <row r="81" spans="1:48" s="49" customFormat="1" ht="31.5" customHeight="1" x14ac:dyDescent="0.2">
      <c r="A81" s="49" t="s">
        <v>37</v>
      </c>
      <c r="C81" s="92" t="s">
        <v>206</v>
      </c>
      <c r="D81" s="93" t="s">
        <v>207</v>
      </c>
      <c r="E81" s="94" t="s">
        <v>61</v>
      </c>
      <c r="F81" s="95">
        <v>1</v>
      </c>
      <c r="G81" s="96"/>
      <c r="H81" s="97"/>
      <c r="I81" s="95">
        <f t="shared" si="28"/>
        <v>1</v>
      </c>
      <c r="J81" s="98">
        <v>5.81</v>
      </c>
      <c r="K81" s="99">
        <f t="shared" ref="K81:K121" si="38">ROUND(($F81*$J81),2)+ROUND(($G81*$J81),2)+ROUND(($H81*$J81),2)</f>
        <v>5.81</v>
      </c>
      <c r="L81" s="39"/>
      <c r="M81" s="39">
        <f t="shared" ref="M81:M144" si="39">ROUND(L81*$J81,2)</f>
        <v>0</v>
      </c>
      <c r="N81" s="39"/>
      <c r="O81" s="39">
        <f t="shared" si="29"/>
        <v>0</v>
      </c>
      <c r="P81" s="39"/>
      <c r="Q81" s="39">
        <f t="shared" si="30"/>
        <v>0</v>
      </c>
      <c r="R81" s="39"/>
      <c r="S81" s="39">
        <f t="shared" si="31"/>
        <v>0</v>
      </c>
      <c r="T81" s="39"/>
      <c r="U81" s="39">
        <f t="shared" si="32"/>
        <v>0</v>
      </c>
      <c r="V81" s="39"/>
      <c r="W81" s="39">
        <f t="shared" si="33"/>
        <v>0</v>
      </c>
      <c r="X81" s="39"/>
      <c r="Y81" s="39">
        <f t="shared" si="34"/>
        <v>0</v>
      </c>
      <c r="Z81" s="39"/>
      <c r="AA81" s="39">
        <f t="shared" si="35"/>
        <v>0</v>
      </c>
      <c r="AB81" s="39"/>
      <c r="AC81" s="39">
        <f t="shared" si="36"/>
        <v>0</v>
      </c>
      <c r="AD81" s="39"/>
      <c r="AE81" s="39">
        <f t="shared" ref="AE81:AE99" si="40">ROUND(AD81*$J81,2)</f>
        <v>0</v>
      </c>
      <c r="AF81" s="39"/>
      <c r="AG81" s="39">
        <f t="shared" ref="AG81:AG99" si="41">ROUND(AF81*$J81,2)</f>
        <v>0</v>
      </c>
      <c r="AH81" s="39"/>
      <c r="AI81" s="39">
        <f t="shared" ref="AI81:AI99" si="42">ROUND(AH81*$J81,2)</f>
        <v>0</v>
      </c>
      <c r="AJ81" s="39"/>
      <c r="AK81" s="39">
        <f t="shared" ref="AK81:AK99" si="43">ROUND(AJ81*$J81,2)</f>
        <v>0</v>
      </c>
      <c r="AL81" s="39"/>
      <c r="AM81" s="39">
        <f t="shared" ref="AM81:AM99" si="44">ROUND(AL81*$J81,2)</f>
        <v>0</v>
      </c>
      <c r="AN81" s="40">
        <f t="shared" si="21"/>
        <v>0</v>
      </c>
      <c r="AO81" s="40">
        <f t="shared" si="37"/>
        <v>0</v>
      </c>
      <c r="AP81" s="40">
        <f t="shared" si="25"/>
        <v>1</v>
      </c>
      <c r="AQ81" s="42">
        <f t="shared" si="26"/>
        <v>5.81</v>
      </c>
      <c r="AR81" s="43"/>
      <c r="AS81" s="45"/>
      <c r="AT81" s="46">
        <f t="shared" si="27"/>
        <v>0</v>
      </c>
      <c r="AU81" s="47" t="str">
        <f t="shared" si="24"/>
        <v>NÃO MEDIDO</v>
      </c>
      <c r="AV81" s="48"/>
    </row>
    <row r="82" spans="1:48" s="49" customFormat="1" ht="31.5" customHeight="1" x14ac:dyDescent="0.2">
      <c r="A82" s="49" t="s">
        <v>37</v>
      </c>
      <c r="C82" s="92" t="s">
        <v>287</v>
      </c>
      <c r="D82" s="93" t="s">
        <v>288</v>
      </c>
      <c r="E82" s="94" t="s">
        <v>61</v>
      </c>
      <c r="F82" s="95">
        <v>2</v>
      </c>
      <c r="G82" s="96"/>
      <c r="H82" s="97"/>
      <c r="I82" s="95">
        <f t="shared" si="28"/>
        <v>2</v>
      </c>
      <c r="J82" s="98">
        <v>11.54</v>
      </c>
      <c r="K82" s="99">
        <f t="shared" si="38"/>
        <v>23.08</v>
      </c>
      <c r="L82" s="39"/>
      <c r="M82" s="39">
        <f t="shared" si="39"/>
        <v>0</v>
      </c>
      <c r="N82" s="39"/>
      <c r="O82" s="39">
        <f t="shared" si="29"/>
        <v>0</v>
      </c>
      <c r="P82" s="39"/>
      <c r="Q82" s="39">
        <f t="shared" si="30"/>
        <v>0</v>
      </c>
      <c r="R82" s="39"/>
      <c r="S82" s="39">
        <f t="shared" si="31"/>
        <v>0</v>
      </c>
      <c r="T82" s="39"/>
      <c r="U82" s="39">
        <f t="shared" si="32"/>
        <v>0</v>
      </c>
      <c r="V82" s="39"/>
      <c r="W82" s="39">
        <f t="shared" si="33"/>
        <v>0</v>
      </c>
      <c r="X82" s="39"/>
      <c r="Y82" s="39">
        <f t="shared" si="34"/>
        <v>0</v>
      </c>
      <c r="Z82" s="39"/>
      <c r="AA82" s="39">
        <f t="shared" si="35"/>
        <v>0</v>
      </c>
      <c r="AB82" s="39"/>
      <c r="AC82" s="39">
        <f t="shared" si="36"/>
        <v>0</v>
      </c>
      <c r="AD82" s="39"/>
      <c r="AE82" s="39">
        <f t="shared" si="40"/>
        <v>0</v>
      </c>
      <c r="AF82" s="39"/>
      <c r="AG82" s="39">
        <f t="shared" si="41"/>
        <v>0</v>
      </c>
      <c r="AH82" s="39"/>
      <c r="AI82" s="39">
        <f t="shared" si="42"/>
        <v>0</v>
      </c>
      <c r="AJ82" s="39"/>
      <c r="AK82" s="39">
        <f t="shared" si="43"/>
        <v>0</v>
      </c>
      <c r="AL82" s="39"/>
      <c r="AM82" s="39">
        <f t="shared" si="44"/>
        <v>0</v>
      </c>
      <c r="AN82" s="40">
        <f t="shared" si="21"/>
        <v>0</v>
      </c>
      <c r="AO82" s="40">
        <f t="shared" si="37"/>
        <v>0</v>
      </c>
      <c r="AP82" s="40">
        <f t="shared" si="25"/>
        <v>2</v>
      </c>
      <c r="AQ82" s="42">
        <f t="shared" si="26"/>
        <v>23.08</v>
      </c>
      <c r="AR82" s="43"/>
      <c r="AS82" s="45"/>
      <c r="AT82" s="46">
        <f t="shared" si="27"/>
        <v>0</v>
      </c>
      <c r="AU82" s="47" t="str">
        <f t="shared" si="24"/>
        <v>NÃO MEDIDO</v>
      </c>
      <c r="AV82" s="48"/>
    </row>
    <row r="83" spans="1:48" s="49" customFormat="1" ht="31.5" customHeight="1" x14ac:dyDescent="0.2">
      <c r="A83" s="49" t="s">
        <v>37</v>
      </c>
      <c r="C83" s="92" t="s">
        <v>124</v>
      </c>
      <c r="D83" s="93" t="s">
        <v>125</v>
      </c>
      <c r="E83" s="94" t="s">
        <v>61</v>
      </c>
      <c r="F83" s="95">
        <v>3</v>
      </c>
      <c r="G83" s="96"/>
      <c r="H83" s="97"/>
      <c r="I83" s="95">
        <f t="shared" si="28"/>
        <v>3</v>
      </c>
      <c r="J83" s="98">
        <v>12.37</v>
      </c>
      <c r="K83" s="99">
        <f t="shared" si="38"/>
        <v>37.11</v>
      </c>
      <c r="L83" s="39"/>
      <c r="M83" s="39">
        <f t="shared" si="39"/>
        <v>0</v>
      </c>
      <c r="N83" s="39"/>
      <c r="O83" s="39">
        <f t="shared" si="29"/>
        <v>0</v>
      </c>
      <c r="P83" s="39"/>
      <c r="Q83" s="39">
        <f t="shared" si="30"/>
        <v>0</v>
      </c>
      <c r="R83" s="39"/>
      <c r="S83" s="39">
        <f t="shared" si="31"/>
        <v>0</v>
      </c>
      <c r="T83" s="39"/>
      <c r="U83" s="39">
        <f t="shared" si="32"/>
        <v>0</v>
      </c>
      <c r="V83" s="39"/>
      <c r="W83" s="39">
        <f t="shared" si="33"/>
        <v>0</v>
      </c>
      <c r="X83" s="39"/>
      <c r="Y83" s="39">
        <f t="shared" si="34"/>
        <v>0</v>
      </c>
      <c r="Z83" s="39"/>
      <c r="AA83" s="39">
        <f t="shared" si="35"/>
        <v>0</v>
      </c>
      <c r="AB83" s="39"/>
      <c r="AC83" s="39">
        <f t="shared" si="36"/>
        <v>0</v>
      </c>
      <c r="AD83" s="39"/>
      <c r="AE83" s="39">
        <f t="shared" si="40"/>
        <v>0</v>
      </c>
      <c r="AF83" s="39"/>
      <c r="AG83" s="39">
        <f t="shared" si="41"/>
        <v>0</v>
      </c>
      <c r="AH83" s="39"/>
      <c r="AI83" s="39">
        <f t="shared" si="42"/>
        <v>0</v>
      </c>
      <c r="AJ83" s="39"/>
      <c r="AK83" s="39">
        <f t="shared" si="43"/>
        <v>0</v>
      </c>
      <c r="AL83" s="39"/>
      <c r="AM83" s="39">
        <f t="shared" si="44"/>
        <v>0</v>
      </c>
      <c r="AN83" s="40">
        <f t="shared" si="21"/>
        <v>0</v>
      </c>
      <c r="AO83" s="40">
        <f t="shared" si="37"/>
        <v>0</v>
      </c>
      <c r="AP83" s="40">
        <f t="shared" si="25"/>
        <v>3</v>
      </c>
      <c r="AQ83" s="42">
        <f t="shared" si="26"/>
        <v>37.11</v>
      </c>
      <c r="AR83" s="43"/>
      <c r="AS83" s="45"/>
      <c r="AT83" s="46">
        <f t="shared" si="27"/>
        <v>0</v>
      </c>
      <c r="AU83" s="47" t="str">
        <f t="shared" si="24"/>
        <v>NÃO MEDIDO</v>
      </c>
      <c r="AV83" s="48"/>
    </row>
    <row r="84" spans="1:48" s="49" customFormat="1" ht="31.5" customHeight="1" x14ac:dyDescent="0.2">
      <c r="A84" s="49" t="s">
        <v>37</v>
      </c>
      <c r="C84" s="92" t="s">
        <v>289</v>
      </c>
      <c r="D84" s="93" t="s">
        <v>290</v>
      </c>
      <c r="E84" s="94" t="s">
        <v>76</v>
      </c>
      <c r="F84" s="95">
        <v>6</v>
      </c>
      <c r="G84" s="96"/>
      <c r="H84" s="97"/>
      <c r="I84" s="95">
        <f t="shared" si="28"/>
        <v>6</v>
      </c>
      <c r="J84" s="98">
        <v>12.48</v>
      </c>
      <c r="K84" s="99">
        <f t="shared" si="38"/>
        <v>74.88</v>
      </c>
      <c r="L84" s="39"/>
      <c r="M84" s="39">
        <f t="shared" si="39"/>
        <v>0</v>
      </c>
      <c r="N84" s="39"/>
      <c r="O84" s="39">
        <f t="shared" si="29"/>
        <v>0</v>
      </c>
      <c r="P84" s="39"/>
      <c r="Q84" s="39">
        <f t="shared" si="30"/>
        <v>0</v>
      </c>
      <c r="R84" s="39"/>
      <c r="S84" s="39">
        <f t="shared" si="31"/>
        <v>0</v>
      </c>
      <c r="T84" s="39"/>
      <c r="U84" s="39">
        <f t="shared" si="32"/>
        <v>0</v>
      </c>
      <c r="V84" s="39"/>
      <c r="W84" s="39">
        <f t="shared" si="33"/>
        <v>0</v>
      </c>
      <c r="X84" s="39"/>
      <c r="Y84" s="39">
        <f t="shared" si="34"/>
        <v>0</v>
      </c>
      <c r="Z84" s="39"/>
      <c r="AA84" s="39">
        <f t="shared" si="35"/>
        <v>0</v>
      </c>
      <c r="AB84" s="39"/>
      <c r="AC84" s="39">
        <f t="shared" si="36"/>
        <v>0</v>
      </c>
      <c r="AD84" s="39"/>
      <c r="AE84" s="39">
        <f t="shared" si="40"/>
        <v>0</v>
      </c>
      <c r="AF84" s="39"/>
      <c r="AG84" s="39">
        <f t="shared" si="41"/>
        <v>0</v>
      </c>
      <c r="AH84" s="39"/>
      <c r="AI84" s="39">
        <f t="shared" si="42"/>
        <v>0</v>
      </c>
      <c r="AJ84" s="39"/>
      <c r="AK84" s="39">
        <f t="shared" si="43"/>
        <v>0</v>
      </c>
      <c r="AL84" s="39"/>
      <c r="AM84" s="39">
        <f t="shared" si="44"/>
        <v>0</v>
      </c>
      <c r="AN84" s="40">
        <f t="shared" si="21"/>
        <v>0</v>
      </c>
      <c r="AO84" s="40">
        <f t="shared" si="37"/>
        <v>0</v>
      </c>
      <c r="AP84" s="40">
        <f t="shared" si="25"/>
        <v>6</v>
      </c>
      <c r="AQ84" s="42">
        <f t="shared" si="26"/>
        <v>74.88</v>
      </c>
      <c r="AR84" s="43"/>
      <c r="AS84" s="45"/>
      <c r="AT84" s="46">
        <f t="shared" si="27"/>
        <v>0</v>
      </c>
      <c r="AU84" s="47" t="str">
        <f t="shared" si="24"/>
        <v>NÃO MEDIDO</v>
      </c>
      <c r="AV84" s="48"/>
    </row>
    <row r="85" spans="1:48" s="49" customFormat="1" ht="37.5" customHeight="1" x14ac:dyDescent="0.2">
      <c r="A85" s="49" t="s">
        <v>37</v>
      </c>
      <c r="C85" s="92" t="s">
        <v>291</v>
      </c>
      <c r="D85" s="93" t="s">
        <v>292</v>
      </c>
      <c r="E85" s="94" t="s">
        <v>76</v>
      </c>
      <c r="F85" s="95">
        <v>20</v>
      </c>
      <c r="G85" s="96"/>
      <c r="H85" s="97"/>
      <c r="I85" s="95">
        <f t="shared" si="28"/>
        <v>20</v>
      </c>
      <c r="J85" s="98">
        <v>13.67</v>
      </c>
      <c r="K85" s="99">
        <f t="shared" si="38"/>
        <v>273.39999999999998</v>
      </c>
      <c r="L85" s="39"/>
      <c r="M85" s="39">
        <f t="shared" si="39"/>
        <v>0</v>
      </c>
      <c r="N85" s="39"/>
      <c r="O85" s="39">
        <f t="shared" si="29"/>
        <v>0</v>
      </c>
      <c r="P85" s="39"/>
      <c r="Q85" s="39">
        <f t="shared" si="30"/>
        <v>0</v>
      </c>
      <c r="R85" s="39"/>
      <c r="S85" s="39">
        <f t="shared" si="31"/>
        <v>0</v>
      </c>
      <c r="T85" s="39"/>
      <c r="U85" s="39">
        <f t="shared" si="32"/>
        <v>0</v>
      </c>
      <c r="V85" s="39"/>
      <c r="W85" s="39">
        <f t="shared" si="33"/>
        <v>0</v>
      </c>
      <c r="X85" s="39"/>
      <c r="Y85" s="39">
        <f t="shared" si="34"/>
        <v>0</v>
      </c>
      <c r="Z85" s="39"/>
      <c r="AA85" s="39">
        <f t="shared" si="35"/>
        <v>0</v>
      </c>
      <c r="AB85" s="39"/>
      <c r="AC85" s="39">
        <f t="shared" si="36"/>
        <v>0</v>
      </c>
      <c r="AD85" s="39"/>
      <c r="AE85" s="39">
        <f t="shared" si="40"/>
        <v>0</v>
      </c>
      <c r="AF85" s="39"/>
      <c r="AG85" s="39">
        <f t="shared" si="41"/>
        <v>0</v>
      </c>
      <c r="AH85" s="39"/>
      <c r="AI85" s="39">
        <f t="shared" si="42"/>
        <v>0</v>
      </c>
      <c r="AJ85" s="39"/>
      <c r="AK85" s="39">
        <f t="shared" si="43"/>
        <v>0</v>
      </c>
      <c r="AL85" s="39"/>
      <c r="AM85" s="39">
        <f t="shared" si="44"/>
        <v>0</v>
      </c>
      <c r="AN85" s="40">
        <f t="shared" ref="AN85:AN148" si="45">SUMIF($L$11:$AM$11,"QUANTIDADE",L85:AM85)</f>
        <v>0</v>
      </c>
      <c r="AO85" s="40">
        <f t="shared" si="37"/>
        <v>0</v>
      </c>
      <c r="AP85" s="40">
        <f t="shared" si="25"/>
        <v>20</v>
      </c>
      <c r="AQ85" s="42">
        <f t="shared" si="26"/>
        <v>273.39999999999998</v>
      </c>
      <c r="AR85" s="43"/>
      <c r="AS85" s="45"/>
      <c r="AT85" s="46">
        <f t="shared" si="27"/>
        <v>3</v>
      </c>
      <c r="AU85" s="47" t="str">
        <f t="shared" si="24"/>
        <v>MEDIDO</v>
      </c>
      <c r="AV85" s="48"/>
    </row>
    <row r="86" spans="1:48" s="49" customFormat="1" ht="55.5" customHeight="1" x14ac:dyDescent="0.2">
      <c r="A86" s="49" t="s">
        <v>37</v>
      </c>
      <c r="C86" s="92" t="s">
        <v>97</v>
      </c>
      <c r="D86" s="93" t="s">
        <v>98</v>
      </c>
      <c r="E86" s="94" t="s">
        <v>61</v>
      </c>
      <c r="F86" s="95">
        <v>5</v>
      </c>
      <c r="G86" s="96"/>
      <c r="H86" s="97"/>
      <c r="I86" s="95">
        <f t="shared" si="28"/>
        <v>5</v>
      </c>
      <c r="J86" s="98">
        <v>40.380000000000003</v>
      </c>
      <c r="K86" s="99">
        <f t="shared" si="38"/>
        <v>201.9</v>
      </c>
      <c r="L86" s="39">
        <v>3</v>
      </c>
      <c r="M86" s="39">
        <f t="shared" si="39"/>
        <v>121.14</v>
      </c>
      <c r="N86" s="39"/>
      <c r="O86" s="39">
        <f t="shared" si="29"/>
        <v>0</v>
      </c>
      <c r="P86" s="39"/>
      <c r="Q86" s="39">
        <f t="shared" si="30"/>
        <v>0</v>
      </c>
      <c r="R86" s="39"/>
      <c r="S86" s="39">
        <f t="shared" si="31"/>
        <v>0</v>
      </c>
      <c r="T86" s="39"/>
      <c r="U86" s="39">
        <f t="shared" si="32"/>
        <v>0</v>
      </c>
      <c r="V86" s="39"/>
      <c r="W86" s="39">
        <f t="shared" si="33"/>
        <v>0</v>
      </c>
      <c r="X86" s="39"/>
      <c r="Y86" s="39">
        <f t="shared" si="34"/>
        <v>0</v>
      </c>
      <c r="Z86" s="39"/>
      <c r="AA86" s="39">
        <f t="shared" si="35"/>
        <v>0</v>
      </c>
      <c r="AB86" s="39"/>
      <c r="AC86" s="39">
        <f t="shared" si="36"/>
        <v>0</v>
      </c>
      <c r="AD86" s="39"/>
      <c r="AE86" s="39">
        <f t="shared" si="40"/>
        <v>0</v>
      </c>
      <c r="AF86" s="39"/>
      <c r="AG86" s="39">
        <f t="shared" si="41"/>
        <v>0</v>
      </c>
      <c r="AH86" s="39"/>
      <c r="AI86" s="39">
        <f t="shared" si="42"/>
        <v>0</v>
      </c>
      <c r="AJ86" s="39"/>
      <c r="AK86" s="39">
        <f t="shared" si="43"/>
        <v>0</v>
      </c>
      <c r="AL86" s="39"/>
      <c r="AM86" s="39">
        <f t="shared" si="44"/>
        <v>0</v>
      </c>
      <c r="AN86" s="40">
        <f t="shared" si="45"/>
        <v>0</v>
      </c>
      <c r="AO86" s="40">
        <f t="shared" si="37"/>
        <v>0</v>
      </c>
      <c r="AP86" s="40">
        <f t="shared" si="25"/>
        <v>5</v>
      </c>
      <c r="AQ86" s="42">
        <f t="shared" si="26"/>
        <v>201.9</v>
      </c>
      <c r="AR86" s="43"/>
      <c r="AS86" s="45"/>
      <c r="AT86" s="46">
        <f t="shared" si="27"/>
        <v>0</v>
      </c>
      <c r="AU86" s="47" t="str">
        <f t="shared" si="24"/>
        <v>NÃO MEDIDO</v>
      </c>
      <c r="AV86" s="48"/>
    </row>
    <row r="87" spans="1:48" s="49" customFormat="1" ht="60.75" customHeight="1" x14ac:dyDescent="0.2">
      <c r="A87" s="49" t="s">
        <v>37</v>
      </c>
      <c r="C87" s="92" t="s">
        <v>99</v>
      </c>
      <c r="D87" s="93" t="s">
        <v>100</v>
      </c>
      <c r="E87" s="94" t="s">
        <v>61</v>
      </c>
      <c r="F87" s="95">
        <v>2</v>
      </c>
      <c r="G87" s="96"/>
      <c r="H87" s="97"/>
      <c r="I87" s="95">
        <f t="shared" si="28"/>
        <v>2</v>
      </c>
      <c r="J87" s="98">
        <v>98.51</v>
      </c>
      <c r="K87" s="99">
        <f t="shared" si="38"/>
        <v>197.02</v>
      </c>
      <c r="L87" s="39"/>
      <c r="M87" s="39">
        <f t="shared" si="39"/>
        <v>0</v>
      </c>
      <c r="N87" s="39"/>
      <c r="O87" s="39">
        <f t="shared" si="29"/>
        <v>0</v>
      </c>
      <c r="P87" s="39"/>
      <c r="Q87" s="39">
        <f t="shared" si="30"/>
        <v>0</v>
      </c>
      <c r="R87" s="39"/>
      <c r="S87" s="39">
        <f t="shared" si="31"/>
        <v>0</v>
      </c>
      <c r="T87" s="39"/>
      <c r="U87" s="39">
        <f t="shared" si="32"/>
        <v>0</v>
      </c>
      <c r="V87" s="39"/>
      <c r="W87" s="39">
        <f t="shared" si="33"/>
        <v>0</v>
      </c>
      <c r="X87" s="39"/>
      <c r="Y87" s="39">
        <f t="shared" si="34"/>
        <v>0</v>
      </c>
      <c r="Z87" s="39"/>
      <c r="AA87" s="39">
        <f t="shared" si="35"/>
        <v>0</v>
      </c>
      <c r="AB87" s="39"/>
      <c r="AC87" s="39">
        <f t="shared" si="36"/>
        <v>0</v>
      </c>
      <c r="AD87" s="39"/>
      <c r="AE87" s="39">
        <f t="shared" si="40"/>
        <v>0</v>
      </c>
      <c r="AF87" s="39"/>
      <c r="AG87" s="39">
        <f t="shared" si="41"/>
        <v>0</v>
      </c>
      <c r="AH87" s="39"/>
      <c r="AI87" s="39">
        <f t="shared" si="42"/>
        <v>0</v>
      </c>
      <c r="AJ87" s="39"/>
      <c r="AK87" s="39">
        <f t="shared" si="43"/>
        <v>0</v>
      </c>
      <c r="AL87" s="39"/>
      <c r="AM87" s="39">
        <f t="shared" si="44"/>
        <v>0</v>
      </c>
      <c r="AN87" s="40">
        <f t="shared" si="45"/>
        <v>0</v>
      </c>
      <c r="AO87" s="40">
        <f t="shared" si="37"/>
        <v>0</v>
      </c>
      <c r="AP87" s="40">
        <f t="shared" si="25"/>
        <v>2</v>
      </c>
      <c r="AQ87" s="42">
        <f t="shared" si="26"/>
        <v>197.02</v>
      </c>
      <c r="AR87" s="43"/>
      <c r="AS87" s="45"/>
      <c r="AT87" s="46">
        <f t="shared" si="27"/>
        <v>0</v>
      </c>
      <c r="AU87" s="47" t="str">
        <f t="shared" si="24"/>
        <v>NÃO MEDIDO</v>
      </c>
      <c r="AV87" s="48"/>
    </row>
    <row r="88" spans="1:48" s="49" customFormat="1" ht="48.75" customHeight="1" x14ac:dyDescent="0.2">
      <c r="A88" s="49" t="s">
        <v>37</v>
      </c>
      <c r="C88" s="92" t="s">
        <v>120</v>
      </c>
      <c r="D88" s="93" t="s">
        <v>121</v>
      </c>
      <c r="E88" s="94" t="s">
        <v>61</v>
      </c>
      <c r="F88" s="95">
        <v>6</v>
      </c>
      <c r="G88" s="96"/>
      <c r="H88" s="97"/>
      <c r="I88" s="95">
        <f t="shared" si="28"/>
        <v>6</v>
      </c>
      <c r="J88" s="98">
        <v>2</v>
      </c>
      <c r="K88" s="99">
        <f t="shared" si="38"/>
        <v>12</v>
      </c>
      <c r="L88" s="39"/>
      <c r="M88" s="39">
        <f t="shared" si="39"/>
        <v>0</v>
      </c>
      <c r="N88" s="39"/>
      <c r="O88" s="39">
        <f t="shared" si="29"/>
        <v>0</v>
      </c>
      <c r="P88" s="39"/>
      <c r="Q88" s="39">
        <f t="shared" si="30"/>
        <v>0</v>
      </c>
      <c r="R88" s="39"/>
      <c r="S88" s="39">
        <f t="shared" si="31"/>
        <v>0</v>
      </c>
      <c r="T88" s="39"/>
      <c r="U88" s="39">
        <f t="shared" si="32"/>
        <v>0</v>
      </c>
      <c r="V88" s="39"/>
      <c r="W88" s="39">
        <f t="shared" si="33"/>
        <v>0</v>
      </c>
      <c r="X88" s="39"/>
      <c r="Y88" s="39">
        <f t="shared" si="34"/>
        <v>0</v>
      </c>
      <c r="Z88" s="39"/>
      <c r="AA88" s="39">
        <f t="shared" si="35"/>
        <v>0</v>
      </c>
      <c r="AB88" s="39"/>
      <c r="AC88" s="39">
        <f t="shared" si="36"/>
        <v>0</v>
      </c>
      <c r="AD88" s="39"/>
      <c r="AE88" s="39">
        <f t="shared" si="40"/>
        <v>0</v>
      </c>
      <c r="AF88" s="39"/>
      <c r="AG88" s="39">
        <f t="shared" si="41"/>
        <v>0</v>
      </c>
      <c r="AH88" s="39"/>
      <c r="AI88" s="39">
        <f t="shared" si="42"/>
        <v>0</v>
      </c>
      <c r="AJ88" s="39"/>
      <c r="AK88" s="39">
        <f t="shared" si="43"/>
        <v>0</v>
      </c>
      <c r="AL88" s="39"/>
      <c r="AM88" s="39">
        <f t="shared" si="44"/>
        <v>0</v>
      </c>
      <c r="AN88" s="40">
        <f t="shared" si="45"/>
        <v>0</v>
      </c>
      <c r="AO88" s="40">
        <f t="shared" si="37"/>
        <v>0</v>
      </c>
      <c r="AP88" s="40">
        <f t="shared" si="25"/>
        <v>6</v>
      </c>
      <c r="AQ88" s="42">
        <f t="shared" si="26"/>
        <v>12</v>
      </c>
      <c r="AR88" s="43"/>
      <c r="AS88" s="45"/>
      <c r="AT88" s="46">
        <f t="shared" si="27"/>
        <v>0</v>
      </c>
      <c r="AU88" s="47" t="str">
        <f t="shared" si="24"/>
        <v>NÃO MEDIDO</v>
      </c>
      <c r="AV88" s="48"/>
    </row>
    <row r="89" spans="1:48" s="49" customFormat="1" ht="47.25" customHeight="1" x14ac:dyDescent="0.2">
      <c r="A89" s="49" t="s">
        <v>37</v>
      </c>
      <c r="C89" s="92" t="s">
        <v>122</v>
      </c>
      <c r="D89" s="93" t="s">
        <v>123</v>
      </c>
      <c r="E89" s="94" t="s">
        <v>61</v>
      </c>
      <c r="F89" s="95">
        <v>40</v>
      </c>
      <c r="G89" s="96"/>
      <c r="H89" s="97"/>
      <c r="I89" s="95">
        <f t="shared" si="28"/>
        <v>40</v>
      </c>
      <c r="J89" s="98">
        <v>2.63</v>
      </c>
      <c r="K89" s="99">
        <f t="shared" si="38"/>
        <v>105.2</v>
      </c>
      <c r="L89" s="39"/>
      <c r="M89" s="39">
        <f t="shared" si="39"/>
        <v>0</v>
      </c>
      <c r="N89" s="39"/>
      <c r="O89" s="39">
        <f t="shared" si="29"/>
        <v>0</v>
      </c>
      <c r="P89" s="39"/>
      <c r="Q89" s="39">
        <f t="shared" si="30"/>
        <v>0</v>
      </c>
      <c r="R89" s="39"/>
      <c r="S89" s="39">
        <f t="shared" si="31"/>
        <v>0</v>
      </c>
      <c r="T89" s="39"/>
      <c r="U89" s="39">
        <f t="shared" si="32"/>
        <v>0</v>
      </c>
      <c r="V89" s="39"/>
      <c r="W89" s="39">
        <f t="shared" si="33"/>
        <v>0</v>
      </c>
      <c r="X89" s="39"/>
      <c r="Y89" s="39">
        <f t="shared" si="34"/>
        <v>0</v>
      </c>
      <c r="Z89" s="39"/>
      <c r="AA89" s="39">
        <f t="shared" si="35"/>
        <v>0</v>
      </c>
      <c r="AB89" s="39"/>
      <c r="AC89" s="39">
        <f t="shared" si="36"/>
        <v>0</v>
      </c>
      <c r="AD89" s="39"/>
      <c r="AE89" s="39">
        <f t="shared" si="40"/>
        <v>0</v>
      </c>
      <c r="AF89" s="39"/>
      <c r="AG89" s="39">
        <f t="shared" si="41"/>
        <v>0</v>
      </c>
      <c r="AH89" s="39"/>
      <c r="AI89" s="39">
        <f t="shared" si="42"/>
        <v>0</v>
      </c>
      <c r="AJ89" s="39"/>
      <c r="AK89" s="39">
        <f t="shared" si="43"/>
        <v>0</v>
      </c>
      <c r="AL89" s="39"/>
      <c r="AM89" s="39">
        <f t="shared" si="44"/>
        <v>0</v>
      </c>
      <c r="AN89" s="40">
        <f t="shared" si="45"/>
        <v>0</v>
      </c>
      <c r="AO89" s="40">
        <f t="shared" si="37"/>
        <v>0</v>
      </c>
      <c r="AP89" s="40">
        <f t="shared" si="25"/>
        <v>40</v>
      </c>
      <c r="AQ89" s="42">
        <f t="shared" si="26"/>
        <v>105.2</v>
      </c>
      <c r="AR89" s="43"/>
      <c r="AS89" s="45"/>
      <c r="AT89" s="46">
        <f t="shared" si="27"/>
        <v>3</v>
      </c>
      <c r="AU89" s="47" t="str">
        <f t="shared" si="24"/>
        <v>MEDIDO</v>
      </c>
      <c r="AV89" s="48"/>
    </row>
    <row r="90" spans="1:48" s="49" customFormat="1" ht="60.75" customHeight="1" x14ac:dyDescent="0.2">
      <c r="A90" s="49" t="s">
        <v>37</v>
      </c>
      <c r="C90" s="92" t="s">
        <v>126</v>
      </c>
      <c r="D90" s="93" t="s">
        <v>127</v>
      </c>
      <c r="E90" s="94" t="s">
        <v>61</v>
      </c>
      <c r="F90" s="95">
        <v>5</v>
      </c>
      <c r="G90" s="96"/>
      <c r="H90" s="97"/>
      <c r="I90" s="95">
        <f t="shared" si="28"/>
        <v>5</v>
      </c>
      <c r="J90" s="98">
        <v>88.35</v>
      </c>
      <c r="K90" s="99">
        <f t="shared" si="38"/>
        <v>441.75</v>
      </c>
      <c r="L90" s="39">
        <v>3</v>
      </c>
      <c r="M90" s="39">
        <f t="shared" si="39"/>
        <v>265.05</v>
      </c>
      <c r="N90" s="39"/>
      <c r="O90" s="39">
        <f t="shared" si="29"/>
        <v>0</v>
      </c>
      <c r="P90" s="39"/>
      <c r="Q90" s="39">
        <f t="shared" si="30"/>
        <v>0</v>
      </c>
      <c r="R90" s="39"/>
      <c r="S90" s="39">
        <f t="shared" si="31"/>
        <v>0</v>
      </c>
      <c r="T90" s="39"/>
      <c r="U90" s="39">
        <f t="shared" si="32"/>
        <v>0</v>
      </c>
      <c r="V90" s="39"/>
      <c r="W90" s="39">
        <f t="shared" si="33"/>
        <v>0</v>
      </c>
      <c r="X90" s="39"/>
      <c r="Y90" s="39">
        <f t="shared" si="34"/>
        <v>0</v>
      </c>
      <c r="Z90" s="39"/>
      <c r="AA90" s="39">
        <f t="shared" si="35"/>
        <v>0</v>
      </c>
      <c r="AB90" s="39"/>
      <c r="AC90" s="39">
        <f t="shared" si="36"/>
        <v>0</v>
      </c>
      <c r="AD90" s="39"/>
      <c r="AE90" s="39">
        <f t="shared" si="40"/>
        <v>0</v>
      </c>
      <c r="AF90" s="39"/>
      <c r="AG90" s="39">
        <f t="shared" si="41"/>
        <v>0</v>
      </c>
      <c r="AH90" s="39"/>
      <c r="AI90" s="39">
        <f t="shared" si="42"/>
        <v>0</v>
      </c>
      <c r="AJ90" s="39"/>
      <c r="AK90" s="39">
        <f t="shared" si="43"/>
        <v>0</v>
      </c>
      <c r="AL90" s="39"/>
      <c r="AM90" s="39">
        <f t="shared" si="44"/>
        <v>0</v>
      </c>
      <c r="AN90" s="40">
        <f t="shared" si="45"/>
        <v>0</v>
      </c>
      <c r="AO90" s="40">
        <f t="shared" si="37"/>
        <v>0</v>
      </c>
      <c r="AP90" s="40">
        <f t="shared" si="25"/>
        <v>5</v>
      </c>
      <c r="AQ90" s="42">
        <f t="shared" si="26"/>
        <v>441.75</v>
      </c>
      <c r="AR90" s="43"/>
      <c r="AS90" s="45"/>
      <c r="AT90" s="46">
        <f t="shared" si="27"/>
        <v>15</v>
      </c>
      <c r="AU90" s="47" t="str">
        <f t="shared" si="24"/>
        <v>MEDIDO</v>
      </c>
      <c r="AV90" s="48"/>
    </row>
    <row r="91" spans="1:48" s="49" customFormat="1" ht="34.5" customHeight="1" x14ac:dyDescent="0.2">
      <c r="A91" s="49" t="s">
        <v>37</v>
      </c>
      <c r="C91" s="92" t="s">
        <v>109</v>
      </c>
      <c r="D91" s="93" t="s">
        <v>110</v>
      </c>
      <c r="E91" s="94" t="s">
        <v>76</v>
      </c>
      <c r="F91" s="95">
        <v>15</v>
      </c>
      <c r="G91" s="96"/>
      <c r="H91" s="97"/>
      <c r="I91" s="95">
        <f t="shared" si="28"/>
        <v>15</v>
      </c>
      <c r="J91" s="98">
        <v>35.42</v>
      </c>
      <c r="K91" s="99">
        <f t="shared" si="38"/>
        <v>531.29999999999995</v>
      </c>
      <c r="L91" s="39">
        <v>15</v>
      </c>
      <c r="M91" s="39">
        <f t="shared" si="39"/>
        <v>531.29999999999995</v>
      </c>
      <c r="N91" s="39"/>
      <c r="O91" s="39">
        <f t="shared" si="29"/>
        <v>0</v>
      </c>
      <c r="P91" s="39"/>
      <c r="Q91" s="39">
        <f t="shared" si="30"/>
        <v>0</v>
      </c>
      <c r="R91" s="39"/>
      <c r="S91" s="39">
        <f t="shared" si="31"/>
        <v>0</v>
      </c>
      <c r="T91" s="39"/>
      <c r="U91" s="39">
        <f t="shared" si="32"/>
        <v>0</v>
      </c>
      <c r="V91" s="39"/>
      <c r="W91" s="39">
        <f t="shared" si="33"/>
        <v>0</v>
      </c>
      <c r="X91" s="39"/>
      <c r="Y91" s="39">
        <f t="shared" si="34"/>
        <v>0</v>
      </c>
      <c r="Z91" s="39"/>
      <c r="AA91" s="39">
        <f t="shared" si="35"/>
        <v>0</v>
      </c>
      <c r="AB91" s="39"/>
      <c r="AC91" s="39">
        <f t="shared" si="36"/>
        <v>0</v>
      </c>
      <c r="AD91" s="39"/>
      <c r="AE91" s="39">
        <f t="shared" si="40"/>
        <v>0</v>
      </c>
      <c r="AF91" s="39"/>
      <c r="AG91" s="39">
        <f t="shared" si="41"/>
        <v>0</v>
      </c>
      <c r="AH91" s="39"/>
      <c r="AI91" s="39">
        <f t="shared" si="42"/>
        <v>0</v>
      </c>
      <c r="AJ91" s="39"/>
      <c r="AK91" s="39">
        <f t="shared" si="43"/>
        <v>0</v>
      </c>
      <c r="AL91" s="39"/>
      <c r="AM91" s="39">
        <f t="shared" si="44"/>
        <v>0</v>
      </c>
      <c r="AN91" s="40">
        <f t="shared" si="45"/>
        <v>0</v>
      </c>
      <c r="AO91" s="40">
        <f t="shared" si="37"/>
        <v>0</v>
      </c>
      <c r="AP91" s="40">
        <f t="shared" si="25"/>
        <v>15</v>
      </c>
      <c r="AQ91" s="42">
        <f t="shared" si="26"/>
        <v>531.29999999999995</v>
      </c>
      <c r="AR91" s="43"/>
      <c r="AS91" s="45"/>
      <c r="AT91" s="46">
        <f t="shared" si="27"/>
        <v>0</v>
      </c>
      <c r="AU91" s="47" t="str">
        <f t="shared" si="24"/>
        <v>NÃO MEDIDO</v>
      </c>
      <c r="AV91" s="48"/>
    </row>
    <row r="92" spans="1:48" s="49" customFormat="1" ht="34.5" customHeight="1" x14ac:dyDescent="0.2">
      <c r="A92" s="49" t="s">
        <v>37</v>
      </c>
      <c r="C92" s="92" t="s">
        <v>204</v>
      </c>
      <c r="D92" s="93" t="s">
        <v>205</v>
      </c>
      <c r="E92" s="94" t="s">
        <v>76</v>
      </c>
      <c r="F92" s="95">
        <v>12</v>
      </c>
      <c r="G92" s="96"/>
      <c r="H92" s="97"/>
      <c r="I92" s="95">
        <f t="shared" si="28"/>
        <v>12</v>
      </c>
      <c r="J92" s="98">
        <v>40.81</v>
      </c>
      <c r="K92" s="99">
        <f t="shared" si="38"/>
        <v>489.72</v>
      </c>
      <c r="L92" s="39"/>
      <c r="M92" s="39">
        <f t="shared" si="39"/>
        <v>0</v>
      </c>
      <c r="N92" s="39"/>
      <c r="O92" s="39">
        <f t="shared" si="29"/>
        <v>0</v>
      </c>
      <c r="P92" s="39"/>
      <c r="Q92" s="39">
        <f t="shared" si="30"/>
        <v>0</v>
      </c>
      <c r="R92" s="39"/>
      <c r="S92" s="39">
        <f t="shared" si="31"/>
        <v>0</v>
      </c>
      <c r="T92" s="39"/>
      <c r="U92" s="39">
        <f t="shared" si="32"/>
        <v>0</v>
      </c>
      <c r="V92" s="39"/>
      <c r="W92" s="39">
        <f t="shared" si="33"/>
        <v>0</v>
      </c>
      <c r="X92" s="39"/>
      <c r="Y92" s="39">
        <f t="shared" si="34"/>
        <v>0</v>
      </c>
      <c r="Z92" s="39"/>
      <c r="AA92" s="39">
        <f t="shared" si="35"/>
        <v>0</v>
      </c>
      <c r="AB92" s="39"/>
      <c r="AC92" s="39">
        <f t="shared" si="36"/>
        <v>0</v>
      </c>
      <c r="AD92" s="39"/>
      <c r="AE92" s="39">
        <f t="shared" si="40"/>
        <v>0</v>
      </c>
      <c r="AF92" s="39"/>
      <c r="AG92" s="39">
        <f t="shared" si="41"/>
        <v>0</v>
      </c>
      <c r="AH92" s="39"/>
      <c r="AI92" s="39">
        <f t="shared" si="42"/>
        <v>0</v>
      </c>
      <c r="AJ92" s="39"/>
      <c r="AK92" s="39">
        <f t="shared" si="43"/>
        <v>0</v>
      </c>
      <c r="AL92" s="39"/>
      <c r="AM92" s="39">
        <f t="shared" si="44"/>
        <v>0</v>
      </c>
      <c r="AN92" s="40">
        <f t="shared" si="45"/>
        <v>0</v>
      </c>
      <c r="AO92" s="40">
        <f t="shared" si="37"/>
        <v>0</v>
      </c>
      <c r="AP92" s="40">
        <f t="shared" si="25"/>
        <v>12</v>
      </c>
      <c r="AQ92" s="42">
        <f t="shared" si="26"/>
        <v>489.72</v>
      </c>
      <c r="AR92" s="43"/>
      <c r="AS92" s="45"/>
      <c r="AT92" s="46">
        <f t="shared" si="27"/>
        <v>0</v>
      </c>
      <c r="AU92" s="47" t="str">
        <f t="shared" si="24"/>
        <v>NÃO MEDIDO</v>
      </c>
      <c r="AV92" s="48"/>
    </row>
    <row r="93" spans="1:48" s="49" customFormat="1" ht="34.5" customHeight="1" x14ac:dyDescent="0.2">
      <c r="A93" s="49" t="s">
        <v>37</v>
      </c>
      <c r="C93" s="92" t="s">
        <v>293</v>
      </c>
      <c r="D93" s="93" t="s">
        <v>294</v>
      </c>
      <c r="E93" s="94" t="s">
        <v>76</v>
      </c>
      <c r="F93" s="95">
        <v>32</v>
      </c>
      <c r="G93" s="96"/>
      <c r="H93" s="97"/>
      <c r="I93" s="95">
        <f t="shared" si="28"/>
        <v>32</v>
      </c>
      <c r="J93" s="98">
        <v>71.430000000000007</v>
      </c>
      <c r="K93" s="99">
        <f t="shared" si="38"/>
        <v>2285.7600000000002</v>
      </c>
      <c r="L93" s="39"/>
      <c r="M93" s="39">
        <f t="shared" si="39"/>
        <v>0</v>
      </c>
      <c r="N93" s="39"/>
      <c r="O93" s="39">
        <f t="shared" si="29"/>
        <v>0</v>
      </c>
      <c r="P93" s="39"/>
      <c r="Q93" s="39">
        <f t="shared" si="30"/>
        <v>0</v>
      </c>
      <c r="R93" s="39"/>
      <c r="S93" s="39">
        <f t="shared" si="31"/>
        <v>0</v>
      </c>
      <c r="T93" s="39"/>
      <c r="U93" s="39">
        <f t="shared" si="32"/>
        <v>0</v>
      </c>
      <c r="V93" s="39"/>
      <c r="W93" s="39">
        <f t="shared" si="33"/>
        <v>0</v>
      </c>
      <c r="X93" s="39"/>
      <c r="Y93" s="39">
        <f t="shared" si="34"/>
        <v>0</v>
      </c>
      <c r="Z93" s="39"/>
      <c r="AA93" s="39">
        <f t="shared" si="35"/>
        <v>0</v>
      </c>
      <c r="AB93" s="39"/>
      <c r="AC93" s="39">
        <f t="shared" si="36"/>
        <v>0</v>
      </c>
      <c r="AD93" s="39"/>
      <c r="AE93" s="39">
        <f t="shared" si="40"/>
        <v>0</v>
      </c>
      <c r="AF93" s="39"/>
      <c r="AG93" s="39">
        <f t="shared" si="41"/>
        <v>0</v>
      </c>
      <c r="AH93" s="39"/>
      <c r="AI93" s="39">
        <f t="shared" si="42"/>
        <v>0</v>
      </c>
      <c r="AJ93" s="39"/>
      <c r="AK93" s="39">
        <f t="shared" si="43"/>
        <v>0</v>
      </c>
      <c r="AL93" s="39"/>
      <c r="AM93" s="39">
        <f t="shared" si="44"/>
        <v>0</v>
      </c>
      <c r="AN93" s="40">
        <f t="shared" si="45"/>
        <v>0</v>
      </c>
      <c r="AO93" s="40">
        <f t="shared" si="37"/>
        <v>0</v>
      </c>
      <c r="AP93" s="40">
        <f t="shared" si="25"/>
        <v>32</v>
      </c>
      <c r="AQ93" s="42">
        <f t="shared" si="26"/>
        <v>2285.7600000000002</v>
      </c>
      <c r="AR93" s="43"/>
      <c r="AS93" s="45"/>
      <c r="AT93" s="46">
        <f t="shared" si="27"/>
        <v>21</v>
      </c>
      <c r="AU93" s="47" t="str">
        <f t="shared" si="24"/>
        <v>MEDIDO</v>
      </c>
      <c r="AV93" s="48"/>
    </row>
    <row r="94" spans="1:48" s="49" customFormat="1" ht="44.25" customHeight="1" x14ac:dyDescent="0.2">
      <c r="A94" s="49" t="s">
        <v>37</v>
      </c>
      <c r="C94" s="92" t="s">
        <v>111</v>
      </c>
      <c r="D94" s="93" t="s">
        <v>112</v>
      </c>
      <c r="E94" s="94" t="s">
        <v>76</v>
      </c>
      <c r="F94" s="95">
        <v>25</v>
      </c>
      <c r="G94" s="96"/>
      <c r="H94" s="97"/>
      <c r="I94" s="95">
        <f t="shared" si="28"/>
        <v>25</v>
      </c>
      <c r="J94" s="98">
        <v>83.08</v>
      </c>
      <c r="K94" s="99">
        <f t="shared" si="38"/>
        <v>2077</v>
      </c>
      <c r="L94" s="39">
        <v>21</v>
      </c>
      <c r="M94" s="39">
        <f t="shared" si="39"/>
        <v>1744.68</v>
      </c>
      <c r="N94" s="39"/>
      <c r="O94" s="39">
        <f t="shared" si="29"/>
        <v>0</v>
      </c>
      <c r="P94" s="39"/>
      <c r="Q94" s="39">
        <f t="shared" si="30"/>
        <v>0</v>
      </c>
      <c r="R94" s="39"/>
      <c r="S94" s="39">
        <f t="shared" si="31"/>
        <v>0</v>
      </c>
      <c r="T94" s="39"/>
      <c r="U94" s="39">
        <f t="shared" si="32"/>
        <v>0</v>
      </c>
      <c r="V94" s="39"/>
      <c r="W94" s="39">
        <f t="shared" si="33"/>
        <v>0</v>
      </c>
      <c r="X94" s="39"/>
      <c r="Y94" s="39">
        <f t="shared" si="34"/>
        <v>0</v>
      </c>
      <c r="Z94" s="39"/>
      <c r="AA94" s="39">
        <f t="shared" si="35"/>
        <v>0</v>
      </c>
      <c r="AB94" s="39"/>
      <c r="AC94" s="39">
        <f t="shared" si="36"/>
        <v>0</v>
      </c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40">
        <f t="shared" si="45"/>
        <v>0</v>
      </c>
      <c r="AO94" s="40">
        <f t="shared" si="37"/>
        <v>0</v>
      </c>
      <c r="AP94" s="40">
        <f t="shared" si="25"/>
        <v>25</v>
      </c>
      <c r="AQ94" s="42">
        <f t="shared" si="26"/>
        <v>2077</v>
      </c>
      <c r="AR94" s="43"/>
      <c r="AS94" s="45"/>
      <c r="AT94" s="46">
        <f t="shared" si="27"/>
        <v>73</v>
      </c>
      <c r="AU94" s="47" t="str">
        <f t="shared" si="24"/>
        <v>MEDIDO</v>
      </c>
      <c r="AV94" s="48"/>
    </row>
    <row r="95" spans="1:48" s="49" customFormat="1" ht="43.5" customHeight="1" x14ac:dyDescent="0.2">
      <c r="A95" s="49" t="s">
        <v>37</v>
      </c>
      <c r="C95" s="92" t="s">
        <v>208</v>
      </c>
      <c r="D95" s="93" t="s">
        <v>209</v>
      </c>
      <c r="E95" s="94" t="s">
        <v>76</v>
      </c>
      <c r="F95" s="95">
        <v>80</v>
      </c>
      <c r="G95" s="96"/>
      <c r="H95" s="97"/>
      <c r="I95" s="95">
        <f t="shared" si="28"/>
        <v>80</v>
      </c>
      <c r="J95" s="98">
        <v>21.97</v>
      </c>
      <c r="K95" s="99">
        <f t="shared" si="38"/>
        <v>1757.6</v>
      </c>
      <c r="L95" s="39">
        <v>73</v>
      </c>
      <c r="M95" s="39">
        <f t="shared" si="39"/>
        <v>1603.81</v>
      </c>
      <c r="N95" s="39"/>
      <c r="O95" s="39">
        <f t="shared" si="29"/>
        <v>0</v>
      </c>
      <c r="P95" s="39"/>
      <c r="Q95" s="39">
        <f t="shared" si="30"/>
        <v>0</v>
      </c>
      <c r="R95" s="39"/>
      <c r="S95" s="39">
        <f t="shared" si="31"/>
        <v>0</v>
      </c>
      <c r="T95" s="39"/>
      <c r="U95" s="39">
        <f t="shared" si="32"/>
        <v>0</v>
      </c>
      <c r="V95" s="39"/>
      <c r="W95" s="39">
        <f t="shared" si="33"/>
        <v>0</v>
      </c>
      <c r="X95" s="39"/>
      <c r="Y95" s="39">
        <f t="shared" si="34"/>
        <v>0</v>
      </c>
      <c r="Z95" s="39"/>
      <c r="AA95" s="39">
        <f t="shared" si="35"/>
        <v>0</v>
      </c>
      <c r="AB95" s="39"/>
      <c r="AC95" s="39">
        <f t="shared" si="36"/>
        <v>0</v>
      </c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40">
        <f t="shared" si="45"/>
        <v>0</v>
      </c>
      <c r="AO95" s="40">
        <f t="shared" si="37"/>
        <v>0</v>
      </c>
      <c r="AP95" s="40">
        <f t="shared" si="25"/>
        <v>80</v>
      </c>
      <c r="AQ95" s="42">
        <f t="shared" si="26"/>
        <v>1757.6</v>
      </c>
      <c r="AR95" s="43"/>
      <c r="AS95" s="45"/>
      <c r="AT95" s="46">
        <f t="shared" si="27"/>
        <v>292</v>
      </c>
      <c r="AU95" s="47" t="str">
        <f t="shared" si="24"/>
        <v>MEDIDO</v>
      </c>
      <c r="AV95" s="48"/>
    </row>
    <row r="96" spans="1:48" s="49" customFormat="1" ht="51" customHeight="1" x14ac:dyDescent="0.2">
      <c r="A96" s="49" t="s">
        <v>37</v>
      </c>
      <c r="C96" s="92" t="s">
        <v>210</v>
      </c>
      <c r="D96" s="93" t="s">
        <v>211</v>
      </c>
      <c r="E96" s="94" t="s">
        <v>76</v>
      </c>
      <c r="F96" s="95">
        <v>320</v>
      </c>
      <c r="G96" s="96"/>
      <c r="H96" s="97"/>
      <c r="I96" s="95">
        <f t="shared" si="28"/>
        <v>320</v>
      </c>
      <c r="J96" s="98">
        <v>42.46</v>
      </c>
      <c r="K96" s="99">
        <f t="shared" si="38"/>
        <v>13587.2</v>
      </c>
      <c r="L96" s="39">
        <v>292</v>
      </c>
      <c r="M96" s="39">
        <f t="shared" si="39"/>
        <v>12398.32</v>
      </c>
      <c r="N96" s="39"/>
      <c r="O96" s="39">
        <f t="shared" si="29"/>
        <v>0</v>
      </c>
      <c r="P96" s="39"/>
      <c r="Q96" s="39">
        <f t="shared" si="30"/>
        <v>0</v>
      </c>
      <c r="R96" s="39"/>
      <c r="S96" s="39">
        <f t="shared" si="31"/>
        <v>0</v>
      </c>
      <c r="T96" s="39"/>
      <c r="U96" s="39">
        <f t="shared" si="32"/>
        <v>0</v>
      </c>
      <c r="V96" s="39"/>
      <c r="W96" s="39">
        <f t="shared" si="33"/>
        <v>0</v>
      </c>
      <c r="X96" s="39"/>
      <c r="Y96" s="39">
        <f t="shared" si="34"/>
        <v>0</v>
      </c>
      <c r="Z96" s="39"/>
      <c r="AA96" s="39">
        <f t="shared" si="35"/>
        <v>0</v>
      </c>
      <c r="AB96" s="39"/>
      <c r="AC96" s="39">
        <f t="shared" si="36"/>
        <v>0</v>
      </c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40">
        <f t="shared" si="45"/>
        <v>0</v>
      </c>
      <c r="AO96" s="40">
        <f t="shared" si="37"/>
        <v>0</v>
      </c>
      <c r="AP96" s="40">
        <f t="shared" si="25"/>
        <v>320</v>
      </c>
      <c r="AQ96" s="42">
        <f t="shared" si="26"/>
        <v>13587.2</v>
      </c>
      <c r="AR96" s="43"/>
      <c r="AS96" s="45"/>
      <c r="AT96" s="46">
        <f t="shared" si="27"/>
        <v>0</v>
      </c>
      <c r="AU96" s="47" t="str">
        <f t="shared" si="24"/>
        <v>NÃO MEDIDO</v>
      </c>
      <c r="AV96" s="48"/>
    </row>
    <row r="97" spans="1:48" s="49" customFormat="1" ht="84.75" customHeight="1" x14ac:dyDescent="0.2">
      <c r="A97" s="49" t="s">
        <v>37</v>
      </c>
      <c r="C97" s="92" t="s">
        <v>114</v>
      </c>
      <c r="D97" s="93" t="s">
        <v>115</v>
      </c>
      <c r="E97" s="94" t="s">
        <v>76</v>
      </c>
      <c r="F97" s="95">
        <v>50</v>
      </c>
      <c r="G97" s="96"/>
      <c r="H97" s="97"/>
      <c r="I97" s="95">
        <f t="shared" si="28"/>
        <v>50</v>
      </c>
      <c r="J97" s="98">
        <v>6.92</v>
      </c>
      <c r="K97" s="99">
        <f t="shared" si="38"/>
        <v>346</v>
      </c>
      <c r="L97" s="39"/>
      <c r="M97" s="39"/>
      <c r="N97" s="39"/>
      <c r="O97" s="39">
        <f t="shared" si="29"/>
        <v>0</v>
      </c>
      <c r="P97" s="39"/>
      <c r="Q97" s="39">
        <f t="shared" si="30"/>
        <v>0</v>
      </c>
      <c r="R97" s="39"/>
      <c r="S97" s="39">
        <f t="shared" si="31"/>
        <v>0</v>
      </c>
      <c r="T97" s="39"/>
      <c r="U97" s="39">
        <f t="shared" si="32"/>
        <v>0</v>
      </c>
      <c r="V97" s="39"/>
      <c r="W97" s="39">
        <f t="shared" si="33"/>
        <v>0</v>
      </c>
      <c r="X97" s="39"/>
      <c r="Y97" s="39">
        <f t="shared" si="34"/>
        <v>0</v>
      </c>
      <c r="Z97" s="39"/>
      <c r="AA97" s="39">
        <f t="shared" si="35"/>
        <v>0</v>
      </c>
      <c r="AB97" s="39"/>
      <c r="AC97" s="39">
        <f t="shared" si="36"/>
        <v>0</v>
      </c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40">
        <f t="shared" si="45"/>
        <v>0</v>
      </c>
      <c r="AO97" s="40">
        <f t="shared" si="37"/>
        <v>0</v>
      </c>
      <c r="AP97" s="40">
        <f t="shared" si="25"/>
        <v>50</v>
      </c>
      <c r="AQ97" s="42">
        <f t="shared" si="26"/>
        <v>346</v>
      </c>
      <c r="AR97" s="43"/>
      <c r="AS97" s="45"/>
      <c r="AT97" s="46">
        <f t="shared" si="27"/>
        <v>1</v>
      </c>
      <c r="AU97" s="47" t="str">
        <f t="shared" si="24"/>
        <v>MEDIDO</v>
      </c>
      <c r="AV97" s="48"/>
    </row>
    <row r="98" spans="1:48" s="49" customFormat="1" ht="39.75" customHeight="1" x14ac:dyDescent="0.2">
      <c r="A98" s="49" t="s">
        <v>37</v>
      </c>
      <c r="C98" s="92" t="s">
        <v>559</v>
      </c>
      <c r="D98" s="93" t="s">
        <v>295</v>
      </c>
      <c r="E98" s="94" t="s">
        <v>61</v>
      </c>
      <c r="F98" s="95">
        <v>1</v>
      </c>
      <c r="G98" s="96"/>
      <c r="H98" s="97"/>
      <c r="I98" s="95">
        <f t="shared" si="28"/>
        <v>1</v>
      </c>
      <c r="J98" s="98">
        <v>441.09</v>
      </c>
      <c r="K98" s="99">
        <f t="shared" si="38"/>
        <v>441.09</v>
      </c>
      <c r="L98" s="39">
        <v>1</v>
      </c>
      <c r="M98" s="39">
        <f t="shared" si="39"/>
        <v>441.09</v>
      </c>
      <c r="N98" s="39"/>
      <c r="O98" s="39">
        <f t="shared" si="29"/>
        <v>0</v>
      </c>
      <c r="P98" s="39"/>
      <c r="Q98" s="39">
        <f t="shared" si="30"/>
        <v>0</v>
      </c>
      <c r="R98" s="39"/>
      <c r="S98" s="39">
        <f t="shared" si="31"/>
        <v>0</v>
      </c>
      <c r="T98" s="39"/>
      <c r="U98" s="39">
        <f t="shared" si="32"/>
        <v>0</v>
      </c>
      <c r="V98" s="39"/>
      <c r="W98" s="39">
        <f t="shared" si="33"/>
        <v>0</v>
      </c>
      <c r="X98" s="39"/>
      <c r="Y98" s="39">
        <f t="shared" si="34"/>
        <v>0</v>
      </c>
      <c r="Z98" s="39"/>
      <c r="AA98" s="39">
        <f t="shared" si="35"/>
        <v>0</v>
      </c>
      <c r="AB98" s="39"/>
      <c r="AC98" s="39">
        <f t="shared" si="36"/>
        <v>0</v>
      </c>
      <c r="AD98" s="39"/>
      <c r="AE98" s="39">
        <f t="shared" si="40"/>
        <v>0</v>
      </c>
      <c r="AF98" s="39"/>
      <c r="AG98" s="39">
        <f t="shared" si="41"/>
        <v>0</v>
      </c>
      <c r="AH98" s="39"/>
      <c r="AI98" s="39">
        <f t="shared" si="42"/>
        <v>0</v>
      </c>
      <c r="AJ98" s="39"/>
      <c r="AK98" s="39">
        <f t="shared" si="43"/>
        <v>0</v>
      </c>
      <c r="AL98" s="39"/>
      <c r="AM98" s="39">
        <f t="shared" si="44"/>
        <v>0</v>
      </c>
      <c r="AN98" s="40">
        <f t="shared" si="45"/>
        <v>0</v>
      </c>
      <c r="AO98" s="40">
        <f t="shared" si="37"/>
        <v>0</v>
      </c>
      <c r="AP98" s="40">
        <f t="shared" si="25"/>
        <v>1</v>
      </c>
      <c r="AQ98" s="42">
        <f t="shared" si="26"/>
        <v>441.09</v>
      </c>
      <c r="AR98" s="43"/>
      <c r="AS98" s="45"/>
      <c r="AT98" s="46">
        <f t="shared" si="27"/>
        <v>6</v>
      </c>
      <c r="AU98" s="47" t="str">
        <f t="shared" si="24"/>
        <v>MEDIDO</v>
      </c>
      <c r="AV98" s="48"/>
    </row>
    <row r="99" spans="1:48" s="49" customFormat="1" ht="39.75" customHeight="1" x14ac:dyDescent="0.2">
      <c r="A99" s="49" t="s">
        <v>37</v>
      </c>
      <c r="C99" s="92" t="s">
        <v>560</v>
      </c>
      <c r="D99" s="93" t="s">
        <v>296</v>
      </c>
      <c r="E99" s="94" t="s">
        <v>76</v>
      </c>
      <c r="F99" s="95">
        <v>6</v>
      </c>
      <c r="G99" s="96"/>
      <c r="H99" s="97"/>
      <c r="I99" s="95">
        <f t="shared" si="28"/>
        <v>6</v>
      </c>
      <c r="J99" s="98">
        <v>16.059999999999999</v>
      </c>
      <c r="K99" s="99">
        <f t="shared" si="38"/>
        <v>96.36</v>
      </c>
      <c r="L99" s="39">
        <v>6</v>
      </c>
      <c r="M99" s="39">
        <f t="shared" si="39"/>
        <v>96.36</v>
      </c>
      <c r="N99" s="39"/>
      <c r="O99" s="39">
        <f t="shared" si="29"/>
        <v>0</v>
      </c>
      <c r="P99" s="39"/>
      <c r="Q99" s="39">
        <f t="shared" si="30"/>
        <v>0</v>
      </c>
      <c r="R99" s="39"/>
      <c r="S99" s="39">
        <f t="shared" si="31"/>
        <v>0</v>
      </c>
      <c r="T99" s="39"/>
      <c r="U99" s="39">
        <f t="shared" si="32"/>
        <v>0</v>
      </c>
      <c r="V99" s="39"/>
      <c r="W99" s="39">
        <f t="shared" si="33"/>
        <v>0</v>
      </c>
      <c r="X99" s="39"/>
      <c r="Y99" s="39">
        <f t="shared" si="34"/>
        <v>0</v>
      </c>
      <c r="Z99" s="39"/>
      <c r="AA99" s="39">
        <f t="shared" si="35"/>
        <v>0</v>
      </c>
      <c r="AB99" s="39"/>
      <c r="AC99" s="39">
        <f t="shared" si="36"/>
        <v>0</v>
      </c>
      <c r="AD99" s="39"/>
      <c r="AE99" s="39">
        <f t="shared" si="40"/>
        <v>0</v>
      </c>
      <c r="AF99" s="39"/>
      <c r="AG99" s="39">
        <f t="shared" si="41"/>
        <v>0</v>
      </c>
      <c r="AH99" s="39"/>
      <c r="AI99" s="39">
        <f t="shared" si="42"/>
        <v>0</v>
      </c>
      <c r="AJ99" s="39"/>
      <c r="AK99" s="39">
        <f t="shared" si="43"/>
        <v>0</v>
      </c>
      <c r="AL99" s="39"/>
      <c r="AM99" s="39">
        <f t="shared" si="44"/>
        <v>0</v>
      </c>
      <c r="AN99" s="40">
        <f t="shared" si="45"/>
        <v>0</v>
      </c>
      <c r="AO99" s="40">
        <f t="shared" si="37"/>
        <v>0</v>
      </c>
      <c r="AP99" s="40">
        <f t="shared" si="25"/>
        <v>6</v>
      </c>
      <c r="AQ99" s="42">
        <f t="shared" si="26"/>
        <v>96.36</v>
      </c>
      <c r="AR99" s="43"/>
      <c r="AS99" s="45"/>
      <c r="AT99" s="46">
        <f t="shared" si="27"/>
        <v>15</v>
      </c>
      <c r="AU99" s="47" t="str">
        <f t="shared" si="24"/>
        <v>MEDIDO</v>
      </c>
      <c r="AV99" s="48"/>
    </row>
    <row r="100" spans="1:48" s="49" customFormat="1" ht="39.75" customHeight="1" x14ac:dyDescent="0.2">
      <c r="A100" s="49" t="s">
        <v>37</v>
      </c>
      <c r="C100" s="92" t="s">
        <v>561</v>
      </c>
      <c r="D100" s="93" t="s">
        <v>297</v>
      </c>
      <c r="E100" s="94" t="s">
        <v>61</v>
      </c>
      <c r="F100" s="95">
        <v>15</v>
      </c>
      <c r="G100" s="96"/>
      <c r="H100" s="97"/>
      <c r="I100" s="95">
        <f t="shared" si="28"/>
        <v>15</v>
      </c>
      <c r="J100" s="98">
        <v>36.299999999999997</v>
      </c>
      <c r="K100" s="99">
        <f t="shared" si="38"/>
        <v>544.5</v>
      </c>
      <c r="L100" s="39">
        <v>15</v>
      </c>
      <c r="M100" s="39">
        <f t="shared" si="39"/>
        <v>544.5</v>
      </c>
      <c r="N100" s="39"/>
      <c r="O100" s="39">
        <f t="shared" si="29"/>
        <v>0</v>
      </c>
      <c r="P100" s="39"/>
      <c r="Q100" s="39">
        <f t="shared" si="30"/>
        <v>0</v>
      </c>
      <c r="R100" s="39"/>
      <c r="S100" s="39">
        <f t="shared" si="31"/>
        <v>0</v>
      </c>
      <c r="T100" s="39"/>
      <c r="U100" s="39">
        <f t="shared" si="32"/>
        <v>0</v>
      </c>
      <c r="V100" s="39"/>
      <c r="W100" s="39">
        <f t="shared" si="33"/>
        <v>0</v>
      </c>
      <c r="X100" s="39"/>
      <c r="Y100" s="39">
        <f t="shared" si="34"/>
        <v>0</v>
      </c>
      <c r="Z100" s="39"/>
      <c r="AA100" s="39">
        <f t="shared" si="35"/>
        <v>0</v>
      </c>
      <c r="AB100" s="39"/>
      <c r="AC100" s="39">
        <f t="shared" si="36"/>
        <v>0</v>
      </c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40">
        <f t="shared" si="45"/>
        <v>0</v>
      </c>
      <c r="AO100" s="40">
        <f t="shared" si="37"/>
        <v>0</v>
      </c>
      <c r="AP100" s="40">
        <f t="shared" si="25"/>
        <v>15</v>
      </c>
      <c r="AQ100" s="42">
        <f t="shared" si="26"/>
        <v>544.5</v>
      </c>
      <c r="AR100" s="43"/>
      <c r="AS100" s="45"/>
      <c r="AT100" s="46">
        <f t="shared" si="27"/>
        <v>0</v>
      </c>
      <c r="AU100" s="47" t="str">
        <f t="shared" si="24"/>
        <v>NÃO MEDIDO</v>
      </c>
      <c r="AV100" s="48"/>
    </row>
    <row r="101" spans="1:48" s="49" customFormat="1" ht="39.75" customHeight="1" x14ac:dyDescent="0.2">
      <c r="A101" s="49" t="s">
        <v>37</v>
      </c>
      <c r="C101" s="92" t="s">
        <v>562</v>
      </c>
      <c r="D101" s="93" t="s">
        <v>298</v>
      </c>
      <c r="E101" s="94" t="s">
        <v>61</v>
      </c>
      <c r="F101" s="95">
        <v>4</v>
      </c>
      <c r="G101" s="96"/>
      <c r="H101" s="97"/>
      <c r="I101" s="95">
        <f t="shared" si="28"/>
        <v>4</v>
      </c>
      <c r="J101" s="98">
        <v>46.29</v>
      </c>
      <c r="K101" s="99">
        <f t="shared" si="38"/>
        <v>185.16</v>
      </c>
      <c r="L101" s="39"/>
      <c r="M101" s="39">
        <f t="shared" si="39"/>
        <v>0</v>
      </c>
      <c r="N101" s="39"/>
      <c r="O101" s="39">
        <f t="shared" si="29"/>
        <v>0</v>
      </c>
      <c r="P101" s="39"/>
      <c r="Q101" s="39">
        <f t="shared" si="30"/>
        <v>0</v>
      </c>
      <c r="R101" s="39"/>
      <c r="S101" s="39">
        <f t="shared" si="31"/>
        <v>0</v>
      </c>
      <c r="T101" s="39"/>
      <c r="U101" s="39">
        <f t="shared" si="32"/>
        <v>0</v>
      </c>
      <c r="V101" s="39"/>
      <c r="W101" s="39">
        <f t="shared" si="33"/>
        <v>0</v>
      </c>
      <c r="X101" s="39"/>
      <c r="Y101" s="39">
        <f t="shared" si="34"/>
        <v>0</v>
      </c>
      <c r="Z101" s="39"/>
      <c r="AA101" s="39">
        <f t="shared" si="35"/>
        <v>0</v>
      </c>
      <c r="AB101" s="39"/>
      <c r="AC101" s="39">
        <f t="shared" si="36"/>
        <v>0</v>
      </c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40">
        <f t="shared" si="45"/>
        <v>0</v>
      </c>
      <c r="AO101" s="40">
        <f t="shared" si="37"/>
        <v>0</v>
      </c>
      <c r="AP101" s="40">
        <f t="shared" si="25"/>
        <v>4</v>
      </c>
      <c r="AQ101" s="42">
        <f t="shared" si="26"/>
        <v>185.16</v>
      </c>
      <c r="AR101" s="43"/>
      <c r="AS101" s="45"/>
      <c r="AT101" s="46">
        <f t="shared" si="27"/>
        <v>0</v>
      </c>
      <c r="AU101" s="47" t="str">
        <f t="shared" si="24"/>
        <v>NÃO MEDIDO</v>
      </c>
      <c r="AV101" s="48"/>
    </row>
    <row r="102" spans="1:48" s="49" customFormat="1" ht="39.75" customHeight="1" x14ac:dyDescent="0.2">
      <c r="A102" s="49" t="s">
        <v>37</v>
      </c>
      <c r="C102" s="92" t="s">
        <v>563</v>
      </c>
      <c r="D102" s="93" t="s">
        <v>299</v>
      </c>
      <c r="E102" s="94" t="s">
        <v>61</v>
      </c>
      <c r="F102" s="95">
        <v>12</v>
      </c>
      <c r="G102" s="96"/>
      <c r="H102" s="97"/>
      <c r="I102" s="95">
        <f t="shared" si="28"/>
        <v>12</v>
      </c>
      <c r="J102" s="98">
        <v>90.51</v>
      </c>
      <c r="K102" s="99">
        <f t="shared" si="38"/>
        <v>1086.1199999999999</v>
      </c>
      <c r="L102" s="39"/>
      <c r="M102" s="39">
        <f t="shared" si="39"/>
        <v>0</v>
      </c>
      <c r="N102" s="39"/>
      <c r="O102" s="39">
        <f t="shared" si="29"/>
        <v>0</v>
      </c>
      <c r="P102" s="39"/>
      <c r="Q102" s="39">
        <f t="shared" si="30"/>
        <v>0</v>
      </c>
      <c r="R102" s="39"/>
      <c r="S102" s="39">
        <f t="shared" si="31"/>
        <v>0</v>
      </c>
      <c r="T102" s="39"/>
      <c r="U102" s="39">
        <f t="shared" si="32"/>
        <v>0</v>
      </c>
      <c r="V102" s="39"/>
      <c r="W102" s="39">
        <f t="shared" si="33"/>
        <v>0</v>
      </c>
      <c r="X102" s="39"/>
      <c r="Y102" s="39">
        <f t="shared" si="34"/>
        <v>0</v>
      </c>
      <c r="Z102" s="39"/>
      <c r="AA102" s="39">
        <f t="shared" si="35"/>
        <v>0</v>
      </c>
      <c r="AB102" s="39"/>
      <c r="AC102" s="39">
        <f t="shared" si="36"/>
        <v>0</v>
      </c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40">
        <f t="shared" si="45"/>
        <v>0</v>
      </c>
      <c r="AO102" s="40">
        <f t="shared" si="37"/>
        <v>0</v>
      </c>
      <c r="AP102" s="40">
        <f t="shared" si="25"/>
        <v>12</v>
      </c>
      <c r="AQ102" s="42">
        <f t="shared" si="26"/>
        <v>1086.1199999999999</v>
      </c>
      <c r="AR102" s="43"/>
      <c r="AS102" s="45"/>
      <c r="AT102" s="46">
        <f t="shared" si="27"/>
        <v>4</v>
      </c>
      <c r="AU102" s="47" t="str">
        <f t="shared" si="24"/>
        <v>MEDIDO</v>
      </c>
      <c r="AV102" s="48"/>
    </row>
    <row r="103" spans="1:48" s="49" customFormat="1" ht="39.75" customHeight="1" x14ac:dyDescent="0.2">
      <c r="A103" s="49" t="s">
        <v>37</v>
      </c>
      <c r="C103" s="92" t="s">
        <v>564</v>
      </c>
      <c r="D103" s="93" t="s">
        <v>300</v>
      </c>
      <c r="E103" s="94" t="s">
        <v>61</v>
      </c>
      <c r="F103" s="95">
        <v>15</v>
      </c>
      <c r="G103" s="96"/>
      <c r="H103" s="97"/>
      <c r="I103" s="95">
        <f t="shared" si="28"/>
        <v>15</v>
      </c>
      <c r="J103" s="98">
        <v>112.79</v>
      </c>
      <c r="K103" s="99">
        <f t="shared" si="38"/>
        <v>1691.85</v>
      </c>
      <c r="L103" s="39">
        <v>4</v>
      </c>
      <c r="M103" s="39">
        <f t="shared" si="39"/>
        <v>451.16</v>
      </c>
      <c r="N103" s="39"/>
      <c r="O103" s="39">
        <f t="shared" si="29"/>
        <v>0</v>
      </c>
      <c r="P103" s="39"/>
      <c r="Q103" s="39">
        <f t="shared" si="30"/>
        <v>0</v>
      </c>
      <c r="R103" s="39"/>
      <c r="S103" s="39">
        <f t="shared" si="31"/>
        <v>0</v>
      </c>
      <c r="T103" s="39"/>
      <c r="U103" s="39">
        <f t="shared" si="32"/>
        <v>0</v>
      </c>
      <c r="V103" s="39"/>
      <c r="W103" s="39">
        <f t="shared" si="33"/>
        <v>0</v>
      </c>
      <c r="X103" s="39"/>
      <c r="Y103" s="39">
        <f t="shared" si="34"/>
        <v>0</v>
      </c>
      <c r="Z103" s="39"/>
      <c r="AA103" s="39">
        <f t="shared" si="35"/>
        <v>0</v>
      </c>
      <c r="AB103" s="39"/>
      <c r="AC103" s="39">
        <f t="shared" si="36"/>
        <v>0</v>
      </c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40">
        <f t="shared" si="45"/>
        <v>0</v>
      </c>
      <c r="AO103" s="40">
        <f t="shared" si="37"/>
        <v>0</v>
      </c>
      <c r="AP103" s="40">
        <f t="shared" si="25"/>
        <v>15</v>
      </c>
      <c r="AQ103" s="42">
        <f t="shared" si="26"/>
        <v>1691.85</v>
      </c>
      <c r="AR103" s="43"/>
      <c r="AS103" s="45"/>
      <c r="AT103" s="46">
        <f t="shared" si="27"/>
        <v>105.8</v>
      </c>
      <c r="AU103" s="47" t="str">
        <f t="shared" si="24"/>
        <v>MEDIDO</v>
      </c>
      <c r="AV103" s="48"/>
    </row>
    <row r="104" spans="1:48" s="49" customFormat="1" ht="67.5" customHeight="1" x14ac:dyDescent="0.2">
      <c r="A104" s="49" t="s">
        <v>37</v>
      </c>
      <c r="C104" s="92" t="s">
        <v>565</v>
      </c>
      <c r="D104" s="93" t="s">
        <v>301</v>
      </c>
      <c r="E104" s="94" t="s">
        <v>76</v>
      </c>
      <c r="F104" s="95">
        <v>150</v>
      </c>
      <c r="G104" s="96"/>
      <c r="H104" s="97"/>
      <c r="I104" s="95">
        <f t="shared" si="28"/>
        <v>150</v>
      </c>
      <c r="J104" s="98">
        <v>6.09</v>
      </c>
      <c r="K104" s="99">
        <f t="shared" si="38"/>
        <v>913.5</v>
      </c>
      <c r="L104" s="39">
        <v>105.8</v>
      </c>
      <c r="M104" s="39">
        <f t="shared" si="39"/>
        <v>644.32000000000005</v>
      </c>
      <c r="N104" s="39"/>
      <c r="O104" s="39">
        <f t="shared" si="29"/>
        <v>0</v>
      </c>
      <c r="P104" s="39"/>
      <c r="Q104" s="39">
        <f t="shared" si="30"/>
        <v>0</v>
      </c>
      <c r="R104" s="39"/>
      <c r="S104" s="39">
        <f t="shared" si="31"/>
        <v>0</v>
      </c>
      <c r="T104" s="39"/>
      <c r="U104" s="39">
        <f t="shared" si="32"/>
        <v>0</v>
      </c>
      <c r="V104" s="39"/>
      <c r="W104" s="39">
        <f t="shared" si="33"/>
        <v>0</v>
      </c>
      <c r="X104" s="39"/>
      <c r="Y104" s="39">
        <f t="shared" si="34"/>
        <v>0</v>
      </c>
      <c r="Z104" s="39"/>
      <c r="AA104" s="39">
        <f t="shared" si="35"/>
        <v>0</v>
      </c>
      <c r="AB104" s="39"/>
      <c r="AC104" s="39">
        <f t="shared" si="36"/>
        <v>0</v>
      </c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40">
        <f t="shared" si="45"/>
        <v>0</v>
      </c>
      <c r="AO104" s="40">
        <f t="shared" si="37"/>
        <v>0</v>
      </c>
      <c r="AP104" s="40">
        <f t="shared" si="25"/>
        <v>150</v>
      </c>
      <c r="AQ104" s="42">
        <f t="shared" si="26"/>
        <v>913.5</v>
      </c>
      <c r="AR104" s="43"/>
      <c r="AS104" s="45"/>
      <c r="AT104" s="46">
        <f t="shared" si="27"/>
        <v>0</v>
      </c>
      <c r="AU104" s="47" t="str">
        <f t="shared" si="24"/>
        <v>NÃO MEDIDO</v>
      </c>
      <c r="AV104" s="48"/>
    </row>
    <row r="105" spans="1:48" s="49" customFormat="1" ht="63" customHeight="1" x14ac:dyDescent="0.2">
      <c r="A105" s="49" t="s">
        <v>37</v>
      </c>
      <c r="C105" s="92" t="s">
        <v>566</v>
      </c>
      <c r="D105" s="93" t="s">
        <v>302</v>
      </c>
      <c r="E105" s="94" t="s">
        <v>76</v>
      </c>
      <c r="F105" s="95">
        <v>45</v>
      </c>
      <c r="G105" s="96"/>
      <c r="H105" s="97"/>
      <c r="I105" s="95">
        <f t="shared" si="28"/>
        <v>45</v>
      </c>
      <c r="J105" s="98">
        <v>7.23</v>
      </c>
      <c r="K105" s="99">
        <f t="shared" si="38"/>
        <v>325.35000000000002</v>
      </c>
      <c r="L105" s="39"/>
      <c r="M105" s="39">
        <f t="shared" si="39"/>
        <v>0</v>
      </c>
      <c r="N105" s="39"/>
      <c r="O105" s="39">
        <f t="shared" si="29"/>
        <v>0</v>
      </c>
      <c r="P105" s="39"/>
      <c r="Q105" s="39">
        <f t="shared" si="30"/>
        <v>0</v>
      </c>
      <c r="R105" s="39"/>
      <c r="S105" s="39">
        <f t="shared" si="31"/>
        <v>0</v>
      </c>
      <c r="T105" s="39"/>
      <c r="U105" s="39">
        <f t="shared" si="32"/>
        <v>0</v>
      </c>
      <c r="V105" s="39"/>
      <c r="W105" s="39">
        <f t="shared" si="33"/>
        <v>0</v>
      </c>
      <c r="X105" s="39"/>
      <c r="Y105" s="39">
        <f t="shared" si="34"/>
        <v>0</v>
      </c>
      <c r="Z105" s="39"/>
      <c r="AA105" s="39">
        <f t="shared" si="35"/>
        <v>0</v>
      </c>
      <c r="AB105" s="39"/>
      <c r="AC105" s="39">
        <f t="shared" si="36"/>
        <v>0</v>
      </c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40">
        <f t="shared" si="45"/>
        <v>0</v>
      </c>
      <c r="AO105" s="40">
        <f t="shared" si="37"/>
        <v>0</v>
      </c>
      <c r="AP105" s="40">
        <f t="shared" si="25"/>
        <v>45</v>
      </c>
      <c r="AQ105" s="42">
        <f t="shared" si="26"/>
        <v>325.35000000000002</v>
      </c>
      <c r="AR105" s="43"/>
      <c r="AS105" s="45"/>
      <c r="AT105" s="46">
        <f t="shared" si="27"/>
        <v>206.3</v>
      </c>
      <c r="AU105" s="47" t="str">
        <f t="shared" si="24"/>
        <v>MEDIDO</v>
      </c>
      <c r="AV105" s="48"/>
    </row>
    <row r="106" spans="1:48" s="49" customFormat="1" ht="67.5" customHeight="1" x14ac:dyDescent="0.2">
      <c r="A106" s="49" t="s">
        <v>37</v>
      </c>
      <c r="C106" s="92" t="s">
        <v>567</v>
      </c>
      <c r="D106" s="93" t="s">
        <v>303</v>
      </c>
      <c r="E106" s="94" t="s">
        <v>76</v>
      </c>
      <c r="F106" s="95">
        <v>300</v>
      </c>
      <c r="G106" s="96"/>
      <c r="H106" s="97"/>
      <c r="I106" s="95">
        <f t="shared" si="28"/>
        <v>300</v>
      </c>
      <c r="J106" s="98">
        <v>9.4499999999999993</v>
      </c>
      <c r="K106" s="99">
        <f t="shared" si="38"/>
        <v>2835</v>
      </c>
      <c r="L106" s="39">
        <v>206.3</v>
      </c>
      <c r="M106" s="39">
        <f t="shared" si="39"/>
        <v>1949.54</v>
      </c>
      <c r="N106" s="39"/>
      <c r="O106" s="39">
        <f t="shared" si="29"/>
        <v>0</v>
      </c>
      <c r="P106" s="39"/>
      <c r="Q106" s="39">
        <f t="shared" si="30"/>
        <v>0</v>
      </c>
      <c r="R106" s="39"/>
      <c r="S106" s="39">
        <f t="shared" si="31"/>
        <v>0</v>
      </c>
      <c r="T106" s="39"/>
      <c r="U106" s="39">
        <f t="shared" si="32"/>
        <v>0</v>
      </c>
      <c r="V106" s="39"/>
      <c r="W106" s="39">
        <f t="shared" si="33"/>
        <v>0</v>
      </c>
      <c r="X106" s="39"/>
      <c r="Y106" s="39">
        <f t="shared" si="34"/>
        <v>0</v>
      </c>
      <c r="Z106" s="39"/>
      <c r="AA106" s="39">
        <f t="shared" si="35"/>
        <v>0</v>
      </c>
      <c r="AB106" s="39"/>
      <c r="AC106" s="39">
        <f t="shared" si="36"/>
        <v>0</v>
      </c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40">
        <f t="shared" si="45"/>
        <v>0</v>
      </c>
      <c r="AO106" s="40">
        <f t="shared" si="37"/>
        <v>0</v>
      </c>
      <c r="AP106" s="40">
        <f t="shared" si="25"/>
        <v>300</v>
      </c>
      <c r="AQ106" s="42">
        <f t="shared" si="26"/>
        <v>2835</v>
      </c>
      <c r="AR106" s="43"/>
      <c r="AS106" s="45"/>
      <c r="AT106" s="46">
        <f t="shared" si="27"/>
        <v>0</v>
      </c>
      <c r="AU106" s="47" t="str">
        <f t="shared" si="24"/>
        <v>NÃO MEDIDO</v>
      </c>
      <c r="AV106" s="48"/>
    </row>
    <row r="107" spans="1:48" s="49" customFormat="1" ht="58.5" customHeight="1" x14ac:dyDescent="0.2">
      <c r="A107" s="49" t="s">
        <v>37</v>
      </c>
      <c r="C107" s="92" t="s">
        <v>568</v>
      </c>
      <c r="D107" s="93" t="s">
        <v>304</v>
      </c>
      <c r="E107" s="94" t="s">
        <v>76</v>
      </c>
      <c r="F107" s="95">
        <v>100</v>
      </c>
      <c r="G107" s="96"/>
      <c r="H107" s="97"/>
      <c r="I107" s="95">
        <f t="shared" si="28"/>
        <v>100</v>
      </c>
      <c r="J107" s="98">
        <v>14.62</v>
      </c>
      <c r="K107" s="99">
        <f t="shared" si="38"/>
        <v>1462</v>
      </c>
      <c r="L107" s="39"/>
      <c r="M107" s="39">
        <f t="shared" si="39"/>
        <v>0</v>
      </c>
      <c r="N107" s="39"/>
      <c r="O107" s="39">
        <f t="shared" si="29"/>
        <v>0</v>
      </c>
      <c r="P107" s="39"/>
      <c r="Q107" s="39">
        <f t="shared" si="30"/>
        <v>0</v>
      </c>
      <c r="R107" s="39"/>
      <c r="S107" s="39">
        <f t="shared" si="31"/>
        <v>0</v>
      </c>
      <c r="T107" s="39"/>
      <c r="U107" s="39">
        <f t="shared" si="32"/>
        <v>0</v>
      </c>
      <c r="V107" s="39"/>
      <c r="W107" s="39">
        <f t="shared" si="33"/>
        <v>0</v>
      </c>
      <c r="X107" s="39"/>
      <c r="Y107" s="39">
        <f t="shared" si="34"/>
        <v>0</v>
      </c>
      <c r="Z107" s="39"/>
      <c r="AA107" s="39">
        <f t="shared" si="35"/>
        <v>0</v>
      </c>
      <c r="AB107" s="39"/>
      <c r="AC107" s="39">
        <f t="shared" si="36"/>
        <v>0</v>
      </c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40">
        <f t="shared" si="45"/>
        <v>0</v>
      </c>
      <c r="AO107" s="40">
        <f t="shared" si="37"/>
        <v>0</v>
      </c>
      <c r="AP107" s="40">
        <f t="shared" si="25"/>
        <v>100</v>
      </c>
      <c r="AQ107" s="42">
        <f t="shared" si="26"/>
        <v>1462</v>
      </c>
      <c r="AR107" s="43"/>
      <c r="AS107" s="45"/>
      <c r="AT107" s="46">
        <f t="shared" si="27"/>
        <v>0</v>
      </c>
      <c r="AU107" s="47" t="str">
        <f t="shared" si="24"/>
        <v>NÃO MEDIDO</v>
      </c>
      <c r="AV107" s="48"/>
    </row>
    <row r="108" spans="1:48" s="49" customFormat="1" ht="30" customHeight="1" x14ac:dyDescent="0.2">
      <c r="A108" s="49" t="s">
        <v>37</v>
      </c>
      <c r="C108" s="92" t="s">
        <v>569</v>
      </c>
      <c r="D108" s="93" t="s">
        <v>305</v>
      </c>
      <c r="E108" s="94" t="s">
        <v>76</v>
      </c>
      <c r="F108" s="95">
        <v>7</v>
      </c>
      <c r="G108" s="96"/>
      <c r="H108" s="97"/>
      <c r="I108" s="95">
        <f t="shared" si="28"/>
        <v>7</v>
      </c>
      <c r="J108" s="98">
        <v>11.4</v>
      </c>
      <c r="K108" s="99">
        <f t="shared" si="38"/>
        <v>79.8</v>
      </c>
      <c r="L108" s="39"/>
      <c r="M108" s="39">
        <f t="shared" si="39"/>
        <v>0</v>
      </c>
      <c r="N108" s="39"/>
      <c r="O108" s="39">
        <f t="shared" si="29"/>
        <v>0</v>
      </c>
      <c r="P108" s="39"/>
      <c r="Q108" s="39">
        <f t="shared" si="30"/>
        <v>0</v>
      </c>
      <c r="R108" s="39"/>
      <c r="S108" s="39">
        <f t="shared" si="31"/>
        <v>0</v>
      </c>
      <c r="T108" s="39"/>
      <c r="U108" s="39">
        <f t="shared" si="32"/>
        <v>0</v>
      </c>
      <c r="V108" s="39"/>
      <c r="W108" s="39">
        <f t="shared" si="33"/>
        <v>0</v>
      </c>
      <c r="X108" s="39"/>
      <c r="Y108" s="39">
        <f t="shared" si="34"/>
        <v>0</v>
      </c>
      <c r="Z108" s="39"/>
      <c r="AA108" s="39">
        <f t="shared" si="35"/>
        <v>0</v>
      </c>
      <c r="AB108" s="39"/>
      <c r="AC108" s="39">
        <f t="shared" si="36"/>
        <v>0</v>
      </c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40">
        <f t="shared" si="45"/>
        <v>0</v>
      </c>
      <c r="AO108" s="40">
        <f t="shared" si="37"/>
        <v>0</v>
      </c>
      <c r="AP108" s="40">
        <f t="shared" si="25"/>
        <v>7</v>
      </c>
      <c r="AQ108" s="42">
        <f t="shared" si="26"/>
        <v>79.8</v>
      </c>
      <c r="AR108" s="43"/>
      <c r="AS108" s="45"/>
      <c r="AT108" s="46">
        <f t="shared" si="27"/>
        <v>0</v>
      </c>
      <c r="AU108" s="47" t="str">
        <f t="shared" si="24"/>
        <v>NÃO MEDIDO</v>
      </c>
      <c r="AV108" s="48"/>
    </row>
    <row r="109" spans="1:48" s="49" customFormat="1" ht="30" customHeight="1" x14ac:dyDescent="0.2">
      <c r="A109" s="49" t="s">
        <v>37</v>
      </c>
      <c r="C109" s="92" t="s">
        <v>570</v>
      </c>
      <c r="D109" s="93" t="s">
        <v>113</v>
      </c>
      <c r="E109" s="94" t="s">
        <v>76</v>
      </c>
      <c r="F109" s="95">
        <v>100</v>
      </c>
      <c r="G109" s="96"/>
      <c r="H109" s="97"/>
      <c r="I109" s="95">
        <f t="shared" si="28"/>
        <v>100</v>
      </c>
      <c r="J109" s="98">
        <v>70.39</v>
      </c>
      <c r="K109" s="99">
        <f t="shared" si="38"/>
        <v>7039</v>
      </c>
      <c r="L109" s="39"/>
      <c r="M109" s="39">
        <f t="shared" si="39"/>
        <v>0</v>
      </c>
      <c r="N109" s="39"/>
      <c r="O109" s="39">
        <f t="shared" si="29"/>
        <v>0</v>
      </c>
      <c r="P109" s="39"/>
      <c r="Q109" s="39">
        <f t="shared" si="30"/>
        <v>0</v>
      </c>
      <c r="R109" s="39"/>
      <c r="S109" s="39">
        <f t="shared" si="31"/>
        <v>0</v>
      </c>
      <c r="T109" s="39"/>
      <c r="U109" s="39">
        <f t="shared" si="32"/>
        <v>0</v>
      </c>
      <c r="V109" s="39"/>
      <c r="W109" s="39">
        <f t="shared" si="33"/>
        <v>0</v>
      </c>
      <c r="X109" s="39"/>
      <c r="Y109" s="39">
        <f t="shared" si="34"/>
        <v>0</v>
      </c>
      <c r="Z109" s="39"/>
      <c r="AA109" s="39">
        <f t="shared" si="35"/>
        <v>0</v>
      </c>
      <c r="AB109" s="39"/>
      <c r="AC109" s="39">
        <f t="shared" si="36"/>
        <v>0</v>
      </c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40">
        <f t="shared" si="45"/>
        <v>0</v>
      </c>
      <c r="AO109" s="40">
        <f t="shared" si="37"/>
        <v>0</v>
      </c>
      <c r="AP109" s="40">
        <f t="shared" si="25"/>
        <v>100</v>
      </c>
      <c r="AQ109" s="42">
        <f t="shared" si="26"/>
        <v>7039</v>
      </c>
      <c r="AR109" s="43"/>
      <c r="AS109" s="45"/>
      <c r="AT109" s="46">
        <f t="shared" si="27"/>
        <v>0</v>
      </c>
      <c r="AU109" s="47" t="str">
        <f t="shared" si="24"/>
        <v>NÃO MEDIDO</v>
      </c>
      <c r="AV109" s="48"/>
    </row>
    <row r="110" spans="1:48" s="49" customFormat="1" ht="65.25" customHeight="1" x14ac:dyDescent="0.2">
      <c r="A110" s="49" t="s">
        <v>37</v>
      </c>
      <c r="C110" s="92" t="s">
        <v>571</v>
      </c>
      <c r="D110" s="93" t="s">
        <v>116</v>
      </c>
      <c r="E110" s="94" t="s">
        <v>61</v>
      </c>
      <c r="F110" s="95">
        <v>2</v>
      </c>
      <c r="G110" s="96"/>
      <c r="H110" s="97"/>
      <c r="I110" s="95">
        <f t="shared" si="28"/>
        <v>2</v>
      </c>
      <c r="J110" s="98">
        <v>68.11</v>
      </c>
      <c r="K110" s="99">
        <f t="shared" si="38"/>
        <v>136.22</v>
      </c>
      <c r="L110" s="39"/>
      <c r="M110" s="39">
        <f t="shared" si="39"/>
        <v>0</v>
      </c>
      <c r="N110" s="39"/>
      <c r="O110" s="39">
        <f t="shared" si="29"/>
        <v>0</v>
      </c>
      <c r="P110" s="39"/>
      <c r="Q110" s="39">
        <f t="shared" si="30"/>
        <v>0</v>
      </c>
      <c r="R110" s="39"/>
      <c r="S110" s="39">
        <f t="shared" si="31"/>
        <v>0</v>
      </c>
      <c r="T110" s="39"/>
      <c r="U110" s="39">
        <f t="shared" si="32"/>
        <v>0</v>
      </c>
      <c r="V110" s="39"/>
      <c r="W110" s="39">
        <f t="shared" si="33"/>
        <v>0</v>
      </c>
      <c r="X110" s="39"/>
      <c r="Y110" s="39">
        <f t="shared" si="34"/>
        <v>0</v>
      </c>
      <c r="Z110" s="39"/>
      <c r="AA110" s="39">
        <f t="shared" si="35"/>
        <v>0</v>
      </c>
      <c r="AB110" s="39"/>
      <c r="AC110" s="39">
        <f t="shared" si="36"/>
        <v>0</v>
      </c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40">
        <f t="shared" si="45"/>
        <v>0</v>
      </c>
      <c r="AO110" s="40">
        <f t="shared" si="37"/>
        <v>0</v>
      </c>
      <c r="AP110" s="40">
        <f t="shared" si="25"/>
        <v>2</v>
      </c>
      <c r="AQ110" s="42">
        <f t="shared" si="26"/>
        <v>136.22</v>
      </c>
      <c r="AR110" s="43"/>
      <c r="AS110" s="45"/>
      <c r="AT110" s="46">
        <f t="shared" si="27"/>
        <v>10</v>
      </c>
      <c r="AU110" s="47" t="str">
        <f t="shared" si="24"/>
        <v>MEDIDO</v>
      </c>
      <c r="AV110" s="48"/>
    </row>
    <row r="111" spans="1:48" s="49" customFormat="1" ht="30" customHeight="1" x14ac:dyDescent="0.2">
      <c r="A111" s="49" t="s">
        <v>37</v>
      </c>
      <c r="C111" s="92" t="s">
        <v>572</v>
      </c>
      <c r="D111" s="93" t="s">
        <v>306</v>
      </c>
      <c r="E111" s="94" t="s">
        <v>61</v>
      </c>
      <c r="F111" s="95">
        <v>10</v>
      </c>
      <c r="G111" s="96"/>
      <c r="H111" s="97"/>
      <c r="I111" s="95">
        <f t="shared" si="28"/>
        <v>10</v>
      </c>
      <c r="J111" s="98">
        <v>5.94</v>
      </c>
      <c r="K111" s="99">
        <f t="shared" si="38"/>
        <v>59.4</v>
      </c>
      <c r="L111" s="39">
        <v>10</v>
      </c>
      <c r="M111" s="39">
        <f t="shared" si="39"/>
        <v>59.4</v>
      </c>
      <c r="N111" s="39"/>
      <c r="O111" s="39">
        <f t="shared" si="29"/>
        <v>0</v>
      </c>
      <c r="P111" s="39"/>
      <c r="Q111" s="39">
        <f t="shared" si="30"/>
        <v>0</v>
      </c>
      <c r="R111" s="39"/>
      <c r="S111" s="39">
        <f t="shared" si="31"/>
        <v>0</v>
      </c>
      <c r="T111" s="39"/>
      <c r="U111" s="39">
        <f t="shared" si="32"/>
        <v>0</v>
      </c>
      <c r="V111" s="39"/>
      <c r="W111" s="39">
        <f t="shared" si="33"/>
        <v>0</v>
      </c>
      <c r="X111" s="39"/>
      <c r="Y111" s="39">
        <f t="shared" si="34"/>
        <v>0</v>
      </c>
      <c r="Z111" s="39"/>
      <c r="AA111" s="39">
        <f t="shared" si="35"/>
        <v>0</v>
      </c>
      <c r="AB111" s="39"/>
      <c r="AC111" s="39">
        <f t="shared" si="36"/>
        <v>0</v>
      </c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40">
        <f t="shared" si="45"/>
        <v>0</v>
      </c>
      <c r="AO111" s="40">
        <f t="shared" si="37"/>
        <v>0</v>
      </c>
      <c r="AP111" s="40">
        <f t="shared" si="25"/>
        <v>10</v>
      </c>
      <c r="AQ111" s="42">
        <f t="shared" si="26"/>
        <v>59.4</v>
      </c>
      <c r="AR111" s="43"/>
      <c r="AS111" s="45"/>
      <c r="AT111" s="46">
        <f t="shared" si="27"/>
        <v>0</v>
      </c>
      <c r="AU111" s="47" t="str">
        <f t="shared" si="24"/>
        <v>NÃO MEDIDO</v>
      </c>
      <c r="AV111" s="48"/>
    </row>
    <row r="112" spans="1:48" s="49" customFormat="1" ht="49.5" customHeight="1" x14ac:dyDescent="0.2">
      <c r="A112" s="49" t="s">
        <v>37</v>
      </c>
      <c r="C112" s="92" t="s">
        <v>573</v>
      </c>
      <c r="D112" s="93" t="s">
        <v>202</v>
      </c>
      <c r="E112" s="94" t="s">
        <v>61</v>
      </c>
      <c r="F112" s="95">
        <v>8</v>
      </c>
      <c r="G112" s="96"/>
      <c r="H112" s="97"/>
      <c r="I112" s="95">
        <f t="shared" si="28"/>
        <v>8</v>
      </c>
      <c r="J112" s="98">
        <v>6.24</v>
      </c>
      <c r="K112" s="99">
        <f t="shared" si="38"/>
        <v>49.92</v>
      </c>
      <c r="L112" s="39"/>
      <c r="M112" s="39">
        <f t="shared" si="39"/>
        <v>0</v>
      </c>
      <c r="N112" s="39"/>
      <c r="O112" s="39">
        <f t="shared" si="29"/>
        <v>0</v>
      </c>
      <c r="P112" s="39"/>
      <c r="Q112" s="39">
        <f t="shared" si="30"/>
        <v>0</v>
      </c>
      <c r="R112" s="39"/>
      <c r="S112" s="39">
        <f t="shared" si="31"/>
        <v>0</v>
      </c>
      <c r="T112" s="39"/>
      <c r="U112" s="39">
        <f t="shared" si="32"/>
        <v>0</v>
      </c>
      <c r="V112" s="39"/>
      <c r="W112" s="39">
        <f t="shared" si="33"/>
        <v>0</v>
      </c>
      <c r="X112" s="39"/>
      <c r="Y112" s="39">
        <f t="shared" si="34"/>
        <v>0</v>
      </c>
      <c r="Z112" s="39"/>
      <c r="AA112" s="39">
        <f t="shared" si="35"/>
        <v>0</v>
      </c>
      <c r="AB112" s="39"/>
      <c r="AC112" s="39">
        <f t="shared" si="36"/>
        <v>0</v>
      </c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40">
        <f t="shared" si="45"/>
        <v>0</v>
      </c>
      <c r="AO112" s="40">
        <f t="shared" si="37"/>
        <v>0</v>
      </c>
      <c r="AP112" s="40">
        <f t="shared" si="25"/>
        <v>8</v>
      </c>
      <c r="AQ112" s="42">
        <f t="shared" si="26"/>
        <v>49.92</v>
      </c>
      <c r="AR112" s="43"/>
      <c r="AS112" s="45"/>
      <c r="AT112" s="46">
        <f t="shared" si="27"/>
        <v>0</v>
      </c>
      <c r="AU112" s="47" t="str">
        <f t="shared" si="24"/>
        <v>NÃO MEDIDO</v>
      </c>
      <c r="AV112" s="48"/>
    </row>
    <row r="113" spans="1:48" s="49" customFormat="1" ht="30" customHeight="1" x14ac:dyDescent="0.2">
      <c r="A113" s="49" t="s">
        <v>37</v>
      </c>
      <c r="C113" s="92" t="s">
        <v>574</v>
      </c>
      <c r="D113" s="93" t="s">
        <v>203</v>
      </c>
      <c r="E113" s="94" t="s">
        <v>61</v>
      </c>
      <c r="F113" s="95">
        <v>22</v>
      </c>
      <c r="G113" s="96"/>
      <c r="H113" s="97"/>
      <c r="I113" s="95">
        <f t="shared" si="28"/>
        <v>22</v>
      </c>
      <c r="J113" s="98">
        <v>7.98</v>
      </c>
      <c r="K113" s="99">
        <f t="shared" si="38"/>
        <v>175.56</v>
      </c>
      <c r="L113" s="39"/>
      <c r="M113" s="39">
        <f t="shared" si="39"/>
        <v>0</v>
      </c>
      <c r="N113" s="39"/>
      <c r="O113" s="39">
        <f t="shared" si="29"/>
        <v>0</v>
      </c>
      <c r="P113" s="39"/>
      <c r="Q113" s="39">
        <f t="shared" si="30"/>
        <v>0</v>
      </c>
      <c r="R113" s="39"/>
      <c r="S113" s="39">
        <f t="shared" si="31"/>
        <v>0</v>
      </c>
      <c r="T113" s="39"/>
      <c r="U113" s="39">
        <f t="shared" si="32"/>
        <v>0</v>
      </c>
      <c r="V113" s="39"/>
      <c r="W113" s="39">
        <f t="shared" si="33"/>
        <v>0</v>
      </c>
      <c r="X113" s="39"/>
      <c r="Y113" s="39">
        <f t="shared" si="34"/>
        <v>0</v>
      </c>
      <c r="Z113" s="39"/>
      <c r="AA113" s="39">
        <f t="shared" si="35"/>
        <v>0</v>
      </c>
      <c r="AB113" s="39"/>
      <c r="AC113" s="39">
        <f t="shared" si="36"/>
        <v>0</v>
      </c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40">
        <f t="shared" si="45"/>
        <v>0</v>
      </c>
      <c r="AO113" s="40">
        <f t="shared" si="37"/>
        <v>0</v>
      </c>
      <c r="AP113" s="40">
        <f t="shared" si="25"/>
        <v>22</v>
      </c>
      <c r="AQ113" s="42">
        <f t="shared" si="26"/>
        <v>175.56</v>
      </c>
      <c r="AR113" s="43"/>
      <c r="AS113" s="45"/>
      <c r="AT113" s="46">
        <f t="shared" si="27"/>
        <v>10</v>
      </c>
      <c r="AU113" s="47" t="str">
        <f t="shared" si="24"/>
        <v>MEDIDO</v>
      </c>
      <c r="AV113" s="48"/>
    </row>
    <row r="114" spans="1:48" s="49" customFormat="1" ht="38.25" customHeight="1" x14ac:dyDescent="0.2">
      <c r="A114" s="49" t="s">
        <v>37</v>
      </c>
      <c r="C114" s="92" t="s">
        <v>575</v>
      </c>
      <c r="D114" s="93" t="s">
        <v>119</v>
      </c>
      <c r="E114" s="94" t="s">
        <v>61</v>
      </c>
      <c r="F114" s="95">
        <v>17</v>
      </c>
      <c r="G114" s="96"/>
      <c r="H114" s="97"/>
      <c r="I114" s="95">
        <f t="shared" si="28"/>
        <v>17</v>
      </c>
      <c r="J114" s="98">
        <v>8.43</v>
      </c>
      <c r="K114" s="99">
        <f t="shared" si="38"/>
        <v>143.31</v>
      </c>
      <c r="L114" s="39">
        <v>10</v>
      </c>
      <c r="M114" s="39">
        <f t="shared" si="39"/>
        <v>84.3</v>
      </c>
      <c r="N114" s="39"/>
      <c r="O114" s="39">
        <f t="shared" si="29"/>
        <v>0</v>
      </c>
      <c r="P114" s="39"/>
      <c r="Q114" s="39">
        <f t="shared" si="30"/>
        <v>0</v>
      </c>
      <c r="R114" s="39"/>
      <c r="S114" s="39">
        <f t="shared" si="31"/>
        <v>0</v>
      </c>
      <c r="T114" s="39"/>
      <c r="U114" s="39">
        <f t="shared" si="32"/>
        <v>0</v>
      </c>
      <c r="V114" s="39"/>
      <c r="W114" s="39">
        <f t="shared" si="33"/>
        <v>0</v>
      </c>
      <c r="X114" s="39"/>
      <c r="Y114" s="39">
        <f t="shared" si="34"/>
        <v>0</v>
      </c>
      <c r="Z114" s="39"/>
      <c r="AA114" s="39">
        <f t="shared" si="35"/>
        <v>0</v>
      </c>
      <c r="AB114" s="39"/>
      <c r="AC114" s="39">
        <f t="shared" si="36"/>
        <v>0</v>
      </c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40">
        <f t="shared" si="45"/>
        <v>0</v>
      </c>
      <c r="AO114" s="40">
        <f t="shared" si="37"/>
        <v>0</v>
      </c>
      <c r="AP114" s="40">
        <f t="shared" si="25"/>
        <v>17</v>
      </c>
      <c r="AQ114" s="42">
        <f t="shared" si="26"/>
        <v>143.31</v>
      </c>
      <c r="AR114" s="43"/>
      <c r="AS114" s="45"/>
      <c r="AT114" s="46">
        <f t="shared" si="27"/>
        <v>0</v>
      </c>
      <c r="AU114" s="47" t="str">
        <f t="shared" si="24"/>
        <v>NÃO MEDIDO</v>
      </c>
      <c r="AV114" s="48"/>
    </row>
    <row r="115" spans="1:48" s="49" customFormat="1" ht="127.5" customHeight="1" x14ac:dyDescent="0.2">
      <c r="A115" s="49" t="s">
        <v>37</v>
      </c>
      <c r="C115" s="92" t="s">
        <v>576</v>
      </c>
      <c r="D115" s="93" t="s">
        <v>307</v>
      </c>
      <c r="E115" s="94" t="s">
        <v>61</v>
      </c>
      <c r="F115" s="95">
        <v>1</v>
      </c>
      <c r="G115" s="96"/>
      <c r="H115" s="97"/>
      <c r="I115" s="95">
        <f t="shared" si="28"/>
        <v>1</v>
      </c>
      <c r="J115" s="98">
        <v>134.63</v>
      </c>
      <c r="K115" s="99">
        <f t="shared" si="38"/>
        <v>134.63</v>
      </c>
      <c r="L115" s="39"/>
      <c r="M115" s="39">
        <f t="shared" si="39"/>
        <v>0</v>
      </c>
      <c r="N115" s="39"/>
      <c r="O115" s="39">
        <f t="shared" si="29"/>
        <v>0</v>
      </c>
      <c r="P115" s="39"/>
      <c r="Q115" s="39">
        <f t="shared" si="30"/>
        <v>0</v>
      </c>
      <c r="R115" s="39"/>
      <c r="S115" s="39">
        <f t="shared" si="31"/>
        <v>0</v>
      </c>
      <c r="T115" s="39"/>
      <c r="U115" s="39">
        <f t="shared" si="32"/>
        <v>0</v>
      </c>
      <c r="V115" s="39"/>
      <c r="W115" s="39">
        <f t="shared" si="33"/>
        <v>0</v>
      </c>
      <c r="X115" s="39"/>
      <c r="Y115" s="39">
        <f t="shared" si="34"/>
        <v>0</v>
      </c>
      <c r="Z115" s="39"/>
      <c r="AA115" s="39">
        <f t="shared" si="35"/>
        <v>0</v>
      </c>
      <c r="AB115" s="39"/>
      <c r="AC115" s="39">
        <f t="shared" si="36"/>
        <v>0</v>
      </c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40">
        <f t="shared" si="45"/>
        <v>0</v>
      </c>
      <c r="AO115" s="40">
        <f t="shared" si="37"/>
        <v>0</v>
      </c>
      <c r="AP115" s="40">
        <f t="shared" si="25"/>
        <v>1</v>
      </c>
      <c r="AQ115" s="42">
        <f t="shared" si="26"/>
        <v>134.63</v>
      </c>
      <c r="AR115" s="43"/>
      <c r="AS115" s="45"/>
      <c r="AT115" s="46">
        <f t="shared" si="27"/>
        <v>0</v>
      </c>
      <c r="AU115" s="47" t="str">
        <f t="shared" si="24"/>
        <v>NÃO MEDIDO</v>
      </c>
      <c r="AV115" s="48"/>
    </row>
    <row r="116" spans="1:48" s="49" customFormat="1" ht="129" customHeight="1" x14ac:dyDescent="0.2">
      <c r="A116" s="49" t="s">
        <v>37</v>
      </c>
      <c r="C116" s="92" t="s">
        <v>577</v>
      </c>
      <c r="D116" s="93" t="s">
        <v>307</v>
      </c>
      <c r="E116" s="94" t="s">
        <v>61</v>
      </c>
      <c r="F116" s="95">
        <v>1</v>
      </c>
      <c r="G116" s="96"/>
      <c r="H116" s="97"/>
      <c r="I116" s="95">
        <f t="shared" si="28"/>
        <v>1</v>
      </c>
      <c r="J116" s="98">
        <v>57.7</v>
      </c>
      <c r="K116" s="99">
        <f t="shared" si="38"/>
        <v>57.7</v>
      </c>
      <c r="L116" s="39"/>
      <c r="M116" s="39">
        <f t="shared" si="39"/>
        <v>0</v>
      </c>
      <c r="N116" s="39"/>
      <c r="O116" s="39">
        <f t="shared" si="29"/>
        <v>0</v>
      </c>
      <c r="P116" s="39"/>
      <c r="Q116" s="39">
        <f t="shared" si="30"/>
        <v>0</v>
      </c>
      <c r="R116" s="39"/>
      <c r="S116" s="39">
        <f t="shared" si="31"/>
        <v>0</v>
      </c>
      <c r="T116" s="39"/>
      <c r="U116" s="39">
        <f t="shared" si="32"/>
        <v>0</v>
      </c>
      <c r="V116" s="39"/>
      <c r="W116" s="39">
        <f t="shared" si="33"/>
        <v>0</v>
      </c>
      <c r="X116" s="39"/>
      <c r="Y116" s="39">
        <f t="shared" si="34"/>
        <v>0</v>
      </c>
      <c r="Z116" s="39"/>
      <c r="AA116" s="39">
        <f t="shared" si="35"/>
        <v>0</v>
      </c>
      <c r="AB116" s="39"/>
      <c r="AC116" s="39">
        <f t="shared" si="36"/>
        <v>0</v>
      </c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40">
        <f t="shared" si="45"/>
        <v>0</v>
      </c>
      <c r="AO116" s="40">
        <f t="shared" si="37"/>
        <v>0</v>
      </c>
      <c r="AP116" s="40">
        <f t="shared" si="25"/>
        <v>1</v>
      </c>
      <c r="AQ116" s="42">
        <f t="shared" si="26"/>
        <v>57.7</v>
      </c>
      <c r="AR116" s="43"/>
      <c r="AS116" s="45"/>
      <c r="AT116" s="46">
        <f t="shared" si="27"/>
        <v>0</v>
      </c>
      <c r="AU116" s="47" t="str">
        <f t="shared" si="24"/>
        <v>NÃO MEDIDO</v>
      </c>
      <c r="AV116" s="48"/>
    </row>
    <row r="117" spans="1:48" s="49" customFormat="1" ht="141" customHeight="1" x14ac:dyDescent="0.2">
      <c r="A117" s="49" t="s">
        <v>37</v>
      </c>
      <c r="C117" s="100" t="s">
        <v>578</v>
      </c>
      <c r="D117" s="93" t="s">
        <v>580</v>
      </c>
      <c r="E117" s="94" t="s">
        <v>61</v>
      </c>
      <c r="F117" s="95">
        <v>1</v>
      </c>
      <c r="G117" s="96"/>
      <c r="H117" s="97"/>
      <c r="I117" s="95">
        <f t="shared" si="28"/>
        <v>1</v>
      </c>
      <c r="J117" s="98">
        <v>4635.1499999999996</v>
      </c>
      <c r="K117" s="99">
        <f t="shared" si="38"/>
        <v>4635.1499999999996</v>
      </c>
      <c r="L117" s="39"/>
      <c r="M117" s="39">
        <f t="shared" si="39"/>
        <v>0</v>
      </c>
      <c r="N117" s="39"/>
      <c r="O117" s="39">
        <f t="shared" si="29"/>
        <v>0</v>
      </c>
      <c r="P117" s="39"/>
      <c r="Q117" s="39">
        <f t="shared" si="30"/>
        <v>0</v>
      </c>
      <c r="R117" s="39"/>
      <c r="S117" s="39">
        <f t="shared" si="31"/>
        <v>0</v>
      </c>
      <c r="T117" s="39"/>
      <c r="U117" s="39">
        <f t="shared" si="32"/>
        <v>0</v>
      </c>
      <c r="V117" s="39"/>
      <c r="W117" s="39">
        <f t="shared" si="33"/>
        <v>0</v>
      </c>
      <c r="X117" s="39"/>
      <c r="Y117" s="39">
        <f t="shared" si="34"/>
        <v>0</v>
      </c>
      <c r="Z117" s="39"/>
      <c r="AA117" s="39">
        <f t="shared" si="35"/>
        <v>0</v>
      </c>
      <c r="AB117" s="39"/>
      <c r="AC117" s="39">
        <f t="shared" si="36"/>
        <v>0</v>
      </c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40">
        <f t="shared" si="45"/>
        <v>0</v>
      </c>
      <c r="AO117" s="40">
        <f t="shared" si="37"/>
        <v>0</v>
      </c>
      <c r="AP117" s="40">
        <f t="shared" si="25"/>
        <v>1</v>
      </c>
      <c r="AQ117" s="42">
        <f t="shared" si="26"/>
        <v>4635.1499999999996</v>
      </c>
      <c r="AR117" s="43"/>
      <c r="AS117" s="45"/>
      <c r="AT117" s="46">
        <f t="shared" si="27"/>
        <v>0</v>
      </c>
      <c r="AU117" s="47" t="str">
        <f t="shared" si="24"/>
        <v>NÃO MEDIDO</v>
      </c>
      <c r="AV117" s="48"/>
    </row>
    <row r="118" spans="1:48" s="49" customFormat="1" ht="157.5" customHeight="1" x14ac:dyDescent="0.2">
      <c r="A118" s="49" t="s">
        <v>37</v>
      </c>
      <c r="C118" s="100" t="s">
        <v>579</v>
      </c>
      <c r="D118" s="93" t="s">
        <v>581</v>
      </c>
      <c r="E118" s="94" t="s">
        <v>61</v>
      </c>
      <c r="F118" s="95">
        <v>1</v>
      </c>
      <c r="G118" s="96"/>
      <c r="H118" s="97"/>
      <c r="I118" s="95">
        <f t="shared" si="28"/>
        <v>1</v>
      </c>
      <c r="J118" s="98">
        <v>3734.81</v>
      </c>
      <c r="K118" s="99">
        <f t="shared" si="38"/>
        <v>3734.81</v>
      </c>
      <c r="L118" s="39"/>
      <c r="M118" s="39">
        <f t="shared" si="39"/>
        <v>0</v>
      </c>
      <c r="N118" s="39"/>
      <c r="O118" s="39">
        <f t="shared" si="29"/>
        <v>0</v>
      </c>
      <c r="P118" s="39"/>
      <c r="Q118" s="39">
        <f t="shared" si="30"/>
        <v>0</v>
      </c>
      <c r="R118" s="39"/>
      <c r="S118" s="39">
        <f t="shared" si="31"/>
        <v>0</v>
      </c>
      <c r="T118" s="39"/>
      <c r="U118" s="39">
        <f t="shared" si="32"/>
        <v>0</v>
      </c>
      <c r="V118" s="39"/>
      <c r="W118" s="39">
        <f t="shared" si="33"/>
        <v>0</v>
      </c>
      <c r="X118" s="39"/>
      <c r="Y118" s="39">
        <f t="shared" si="34"/>
        <v>0</v>
      </c>
      <c r="Z118" s="39"/>
      <c r="AA118" s="39">
        <f t="shared" si="35"/>
        <v>0</v>
      </c>
      <c r="AB118" s="39"/>
      <c r="AC118" s="39">
        <f t="shared" si="36"/>
        <v>0</v>
      </c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40">
        <f t="shared" si="45"/>
        <v>0</v>
      </c>
      <c r="AO118" s="40">
        <f t="shared" si="37"/>
        <v>0</v>
      </c>
      <c r="AP118" s="40">
        <f t="shared" si="25"/>
        <v>1</v>
      </c>
      <c r="AQ118" s="42">
        <f t="shared" si="26"/>
        <v>3734.81</v>
      </c>
      <c r="AR118" s="43"/>
      <c r="AS118" s="45"/>
      <c r="AT118" s="46">
        <f t="shared" si="27"/>
        <v>0</v>
      </c>
      <c r="AU118" s="47" t="str">
        <f t="shared" si="24"/>
        <v>NÃO MEDIDO</v>
      </c>
      <c r="AV118" s="48"/>
    </row>
    <row r="119" spans="1:48" s="49" customFormat="1" ht="30" customHeight="1" x14ac:dyDescent="0.2">
      <c r="A119" s="6" t="s">
        <v>33</v>
      </c>
      <c r="B119" s="6"/>
      <c r="C119" s="92">
        <v>20900</v>
      </c>
      <c r="D119" s="93" t="s">
        <v>135</v>
      </c>
      <c r="E119" s="94"/>
      <c r="F119" s="95"/>
      <c r="G119" s="96"/>
      <c r="H119" s="97"/>
      <c r="I119" s="95">
        <f t="shared" si="28"/>
        <v>0</v>
      </c>
      <c r="J119" s="98"/>
      <c r="K119" s="99">
        <f t="shared" si="38"/>
        <v>0</v>
      </c>
      <c r="L119" s="39"/>
      <c r="M119" s="39">
        <f t="shared" si="39"/>
        <v>0</v>
      </c>
      <c r="N119" s="39"/>
      <c r="O119" s="39">
        <f t="shared" si="29"/>
        <v>0</v>
      </c>
      <c r="P119" s="39"/>
      <c r="Q119" s="39">
        <f t="shared" si="30"/>
        <v>0</v>
      </c>
      <c r="R119" s="39"/>
      <c r="S119" s="39">
        <f t="shared" si="31"/>
        <v>0</v>
      </c>
      <c r="T119" s="39"/>
      <c r="U119" s="39">
        <f t="shared" si="32"/>
        <v>0</v>
      </c>
      <c r="V119" s="39"/>
      <c r="W119" s="39">
        <f t="shared" si="33"/>
        <v>0</v>
      </c>
      <c r="X119" s="39"/>
      <c r="Y119" s="39">
        <f t="shared" si="34"/>
        <v>0</v>
      </c>
      <c r="Z119" s="39"/>
      <c r="AA119" s="39">
        <f t="shared" si="35"/>
        <v>0</v>
      </c>
      <c r="AB119" s="39"/>
      <c r="AC119" s="39">
        <f t="shared" si="36"/>
        <v>0</v>
      </c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40">
        <f t="shared" si="45"/>
        <v>0</v>
      </c>
      <c r="AO119" s="40">
        <f t="shared" si="37"/>
        <v>0</v>
      </c>
      <c r="AP119" s="40">
        <f t="shared" si="25"/>
        <v>0</v>
      </c>
      <c r="AQ119" s="42">
        <f t="shared" si="26"/>
        <v>0</v>
      </c>
      <c r="AR119" s="43"/>
      <c r="AS119" s="45"/>
      <c r="AT119" s="46">
        <f t="shared" si="27"/>
        <v>0</v>
      </c>
      <c r="AU119" s="47" t="str">
        <f>IF(COUNTIF(AU120:AU141,"MEDIDO")&lt;&gt;0,"MEDIDO","NÃO MEDIDO")</f>
        <v>MEDIDO</v>
      </c>
      <c r="AV119" s="48"/>
    </row>
    <row r="120" spans="1:48" s="49" customFormat="1" ht="36.75" customHeight="1" x14ac:dyDescent="0.2">
      <c r="A120" s="49" t="s">
        <v>37</v>
      </c>
      <c r="C120" s="92" t="s">
        <v>136</v>
      </c>
      <c r="D120" s="93" t="s">
        <v>137</v>
      </c>
      <c r="E120" s="94" t="s">
        <v>58</v>
      </c>
      <c r="F120" s="95">
        <v>4.9000000000000004</v>
      </c>
      <c r="G120" s="96"/>
      <c r="H120" s="97"/>
      <c r="I120" s="95">
        <f t="shared" si="28"/>
        <v>4.9000000000000004</v>
      </c>
      <c r="J120" s="98">
        <v>503.2</v>
      </c>
      <c r="K120" s="99">
        <f t="shared" si="38"/>
        <v>2465.6799999999998</v>
      </c>
      <c r="L120" s="39"/>
      <c r="M120" s="39">
        <f t="shared" si="39"/>
        <v>0</v>
      </c>
      <c r="N120" s="39"/>
      <c r="O120" s="39">
        <f t="shared" si="29"/>
        <v>0</v>
      </c>
      <c r="P120" s="39"/>
      <c r="Q120" s="39">
        <f t="shared" si="30"/>
        <v>0</v>
      </c>
      <c r="R120" s="39"/>
      <c r="S120" s="39">
        <f t="shared" si="31"/>
        <v>0</v>
      </c>
      <c r="T120" s="39"/>
      <c r="U120" s="39">
        <f t="shared" si="32"/>
        <v>0</v>
      </c>
      <c r="V120" s="39"/>
      <c r="W120" s="39">
        <f t="shared" si="33"/>
        <v>0</v>
      </c>
      <c r="X120" s="39"/>
      <c r="Y120" s="39">
        <f t="shared" si="34"/>
        <v>0</v>
      </c>
      <c r="Z120" s="39"/>
      <c r="AA120" s="39">
        <f t="shared" si="35"/>
        <v>0</v>
      </c>
      <c r="AB120" s="39"/>
      <c r="AC120" s="39">
        <f t="shared" si="36"/>
        <v>0</v>
      </c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40">
        <f t="shared" si="45"/>
        <v>0</v>
      </c>
      <c r="AO120" s="40">
        <f t="shared" si="37"/>
        <v>0</v>
      </c>
      <c r="AP120" s="40">
        <f t="shared" si="25"/>
        <v>4.9000000000000004</v>
      </c>
      <c r="AQ120" s="42">
        <f t="shared" si="26"/>
        <v>2465.6799999999998</v>
      </c>
      <c r="AR120" s="43"/>
      <c r="AS120" s="45"/>
      <c r="AT120" s="46">
        <f t="shared" si="27"/>
        <v>0</v>
      </c>
      <c r="AU120" s="47" t="str">
        <f t="shared" ref="AU120:AU181" si="46">IF(AT120&lt;&gt;0,"MEDIDO","NÃO MEDIDO")</f>
        <v>NÃO MEDIDO</v>
      </c>
      <c r="AV120" s="48"/>
    </row>
    <row r="121" spans="1:48" s="49" customFormat="1" ht="54.75" customHeight="1" x14ac:dyDescent="0.2">
      <c r="A121" s="49" t="s">
        <v>37</v>
      </c>
      <c r="C121" s="92" t="s">
        <v>308</v>
      </c>
      <c r="D121" s="93" t="s">
        <v>309</v>
      </c>
      <c r="E121" s="94" t="s">
        <v>58</v>
      </c>
      <c r="F121" s="95">
        <v>4.9000000000000004</v>
      </c>
      <c r="G121" s="96"/>
      <c r="H121" s="97"/>
      <c r="I121" s="95">
        <f t="shared" si="28"/>
        <v>4.9000000000000004</v>
      </c>
      <c r="J121" s="98">
        <v>76.37</v>
      </c>
      <c r="K121" s="99">
        <f t="shared" si="38"/>
        <v>374.21</v>
      </c>
      <c r="L121" s="39"/>
      <c r="M121" s="39">
        <f t="shared" si="39"/>
        <v>0</v>
      </c>
      <c r="N121" s="39"/>
      <c r="O121" s="39">
        <f t="shared" si="29"/>
        <v>0</v>
      </c>
      <c r="P121" s="39"/>
      <c r="Q121" s="39">
        <f t="shared" si="30"/>
        <v>0</v>
      </c>
      <c r="R121" s="39"/>
      <c r="S121" s="39">
        <f t="shared" si="31"/>
        <v>0</v>
      </c>
      <c r="T121" s="39"/>
      <c r="U121" s="39">
        <f t="shared" si="32"/>
        <v>0</v>
      </c>
      <c r="V121" s="39"/>
      <c r="W121" s="39">
        <f t="shared" si="33"/>
        <v>0</v>
      </c>
      <c r="X121" s="39"/>
      <c r="Y121" s="39">
        <f t="shared" si="34"/>
        <v>0</v>
      </c>
      <c r="Z121" s="39"/>
      <c r="AA121" s="39">
        <f t="shared" si="35"/>
        <v>0</v>
      </c>
      <c r="AB121" s="39"/>
      <c r="AC121" s="39">
        <f t="shared" si="36"/>
        <v>0</v>
      </c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40">
        <f t="shared" si="45"/>
        <v>0</v>
      </c>
      <c r="AO121" s="40">
        <f t="shared" si="37"/>
        <v>0</v>
      </c>
      <c r="AP121" s="40">
        <f t="shared" si="25"/>
        <v>4.9000000000000004</v>
      </c>
      <c r="AQ121" s="42">
        <f t="shared" si="26"/>
        <v>374.21</v>
      </c>
      <c r="AR121" s="43"/>
      <c r="AS121" s="45"/>
      <c r="AT121" s="46">
        <f t="shared" si="27"/>
        <v>0</v>
      </c>
      <c r="AU121" s="47" t="str">
        <f t="shared" si="46"/>
        <v>NÃO MEDIDO</v>
      </c>
      <c r="AV121" s="48"/>
    </row>
    <row r="122" spans="1:48" s="49" customFormat="1" ht="54.75" customHeight="1" x14ac:dyDescent="0.2">
      <c r="A122" s="49" t="s">
        <v>37</v>
      </c>
      <c r="C122" s="92" t="s">
        <v>139</v>
      </c>
      <c r="D122" s="93" t="s">
        <v>140</v>
      </c>
      <c r="E122" s="94" t="s">
        <v>50</v>
      </c>
      <c r="F122" s="95">
        <v>0.3</v>
      </c>
      <c r="G122" s="96"/>
      <c r="H122" s="97"/>
      <c r="I122" s="95">
        <f t="shared" si="28"/>
        <v>0.3</v>
      </c>
      <c r="J122" s="98">
        <v>527.51</v>
      </c>
      <c r="K122" s="99">
        <f t="shared" ref="K122:K180" si="47">ROUND(($F122*$J122),2)+ROUND(($G122*$J122),2)+ROUND(($H122*$J122),2)</f>
        <v>158.25</v>
      </c>
      <c r="L122" s="39"/>
      <c r="M122" s="39">
        <f t="shared" si="39"/>
        <v>0</v>
      </c>
      <c r="N122" s="39"/>
      <c r="O122" s="39">
        <f t="shared" si="29"/>
        <v>0</v>
      </c>
      <c r="P122" s="39"/>
      <c r="Q122" s="39">
        <f t="shared" si="30"/>
        <v>0</v>
      </c>
      <c r="R122" s="39"/>
      <c r="S122" s="39">
        <f t="shared" si="31"/>
        <v>0</v>
      </c>
      <c r="T122" s="39"/>
      <c r="U122" s="39">
        <f t="shared" si="32"/>
        <v>0</v>
      </c>
      <c r="V122" s="39"/>
      <c r="W122" s="39">
        <f t="shared" si="33"/>
        <v>0</v>
      </c>
      <c r="X122" s="39"/>
      <c r="Y122" s="39">
        <f t="shared" si="34"/>
        <v>0</v>
      </c>
      <c r="Z122" s="39"/>
      <c r="AA122" s="39">
        <f t="shared" si="35"/>
        <v>0</v>
      </c>
      <c r="AB122" s="39"/>
      <c r="AC122" s="39">
        <f t="shared" si="36"/>
        <v>0</v>
      </c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40">
        <f t="shared" si="45"/>
        <v>0</v>
      </c>
      <c r="AO122" s="40">
        <f t="shared" si="37"/>
        <v>0</v>
      </c>
      <c r="AP122" s="40">
        <f t="shared" si="25"/>
        <v>0.3</v>
      </c>
      <c r="AQ122" s="42">
        <f t="shared" si="26"/>
        <v>158.25</v>
      </c>
      <c r="AR122" s="43"/>
      <c r="AS122" s="45"/>
      <c r="AT122" s="46">
        <f t="shared" si="27"/>
        <v>167.25</v>
      </c>
      <c r="AU122" s="47" t="str">
        <f t="shared" si="46"/>
        <v>MEDIDO</v>
      </c>
      <c r="AV122" s="48"/>
    </row>
    <row r="123" spans="1:48" s="49" customFormat="1" ht="54.75" customHeight="1" x14ac:dyDescent="0.2">
      <c r="A123" s="49" t="s">
        <v>37</v>
      </c>
      <c r="C123" s="92" t="s">
        <v>146</v>
      </c>
      <c r="D123" s="93" t="s">
        <v>147</v>
      </c>
      <c r="E123" s="94" t="s">
        <v>76</v>
      </c>
      <c r="F123" s="95">
        <v>221.8</v>
      </c>
      <c r="G123" s="96"/>
      <c r="H123" s="97"/>
      <c r="I123" s="95">
        <f t="shared" si="28"/>
        <v>221.8</v>
      </c>
      <c r="J123" s="98">
        <v>47.07</v>
      </c>
      <c r="K123" s="99">
        <f t="shared" si="47"/>
        <v>10440.129999999999</v>
      </c>
      <c r="L123" s="39">
        <v>167.25</v>
      </c>
      <c r="M123" s="39">
        <f t="shared" si="39"/>
        <v>7872.46</v>
      </c>
      <c r="N123" s="39"/>
      <c r="O123" s="39">
        <f t="shared" si="29"/>
        <v>0</v>
      </c>
      <c r="P123" s="39"/>
      <c r="Q123" s="39">
        <f t="shared" si="30"/>
        <v>0</v>
      </c>
      <c r="R123" s="39"/>
      <c r="S123" s="39">
        <f t="shared" si="31"/>
        <v>0</v>
      </c>
      <c r="T123" s="39"/>
      <c r="U123" s="39">
        <f t="shared" si="32"/>
        <v>0</v>
      </c>
      <c r="V123" s="39"/>
      <c r="W123" s="39">
        <f t="shared" si="33"/>
        <v>0</v>
      </c>
      <c r="X123" s="39"/>
      <c r="Y123" s="39">
        <f t="shared" si="34"/>
        <v>0</v>
      </c>
      <c r="Z123" s="39"/>
      <c r="AA123" s="39">
        <f t="shared" si="35"/>
        <v>0</v>
      </c>
      <c r="AB123" s="39"/>
      <c r="AC123" s="39">
        <f t="shared" si="36"/>
        <v>0</v>
      </c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40">
        <f t="shared" si="45"/>
        <v>0</v>
      </c>
      <c r="AO123" s="40">
        <f t="shared" si="37"/>
        <v>0</v>
      </c>
      <c r="AP123" s="40">
        <f t="shared" si="25"/>
        <v>221.8</v>
      </c>
      <c r="AQ123" s="42">
        <f t="shared" si="26"/>
        <v>10440.129999999999</v>
      </c>
      <c r="AR123" s="43"/>
      <c r="AS123" s="45"/>
      <c r="AT123" s="46">
        <f t="shared" si="27"/>
        <v>0</v>
      </c>
      <c r="AU123" s="47" t="str">
        <f t="shared" si="46"/>
        <v>NÃO MEDIDO</v>
      </c>
      <c r="AV123" s="48"/>
    </row>
    <row r="124" spans="1:48" s="49" customFormat="1" ht="54.75" customHeight="1" x14ac:dyDescent="0.2">
      <c r="A124" s="49" t="s">
        <v>37</v>
      </c>
      <c r="C124" s="92" t="s">
        <v>141</v>
      </c>
      <c r="D124" s="93" t="s">
        <v>310</v>
      </c>
      <c r="E124" s="94" t="s">
        <v>58</v>
      </c>
      <c r="F124" s="95">
        <v>4.4000000000000004</v>
      </c>
      <c r="G124" s="96"/>
      <c r="H124" s="97"/>
      <c r="I124" s="95">
        <f t="shared" si="28"/>
        <v>4.4000000000000004</v>
      </c>
      <c r="J124" s="98">
        <v>284.3</v>
      </c>
      <c r="K124" s="99">
        <f t="shared" si="47"/>
        <v>1250.92</v>
      </c>
      <c r="L124" s="39"/>
      <c r="M124" s="39">
        <f t="shared" si="39"/>
        <v>0</v>
      </c>
      <c r="N124" s="39"/>
      <c r="O124" s="39">
        <f t="shared" si="29"/>
        <v>0</v>
      </c>
      <c r="P124" s="39"/>
      <c r="Q124" s="39">
        <f t="shared" si="30"/>
        <v>0</v>
      </c>
      <c r="R124" s="39"/>
      <c r="S124" s="39">
        <f t="shared" si="31"/>
        <v>0</v>
      </c>
      <c r="T124" s="39"/>
      <c r="U124" s="39">
        <f t="shared" si="32"/>
        <v>0</v>
      </c>
      <c r="V124" s="39"/>
      <c r="W124" s="39">
        <f t="shared" si="33"/>
        <v>0</v>
      </c>
      <c r="X124" s="39"/>
      <c r="Y124" s="39">
        <f t="shared" si="34"/>
        <v>0</v>
      </c>
      <c r="Z124" s="39"/>
      <c r="AA124" s="39">
        <f t="shared" si="35"/>
        <v>0</v>
      </c>
      <c r="AB124" s="39"/>
      <c r="AC124" s="39">
        <f t="shared" si="36"/>
        <v>0</v>
      </c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40">
        <f t="shared" si="45"/>
        <v>0</v>
      </c>
      <c r="AO124" s="40">
        <f t="shared" si="37"/>
        <v>0</v>
      </c>
      <c r="AP124" s="40">
        <f t="shared" si="25"/>
        <v>4.4000000000000004</v>
      </c>
      <c r="AQ124" s="42">
        <f t="shared" si="26"/>
        <v>1250.92</v>
      </c>
      <c r="AR124" s="43"/>
      <c r="AS124" s="45"/>
      <c r="AT124" s="46">
        <f t="shared" si="27"/>
        <v>0</v>
      </c>
      <c r="AU124" s="47" t="str">
        <f t="shared" si="46"/>
        <v>NÃO MEDIDO</v>
      </c>
      <c r="AV124" s="48"/>
    </row>
    <row r="125" spans="1:48" s="49" customFormat="1" ht="54.75" customHeight="1" x14ac:dyDescent="0.2">
      <c r="A125" s="49" t="s">
        <v>37</v>
      </c>
      <c r="C125" s="92" t="s">
        <v>311</v>
      </c>
      <c r="D125" s="93" t="s">
        <v>312</v>
      </c>
      <c r="E125" s="94" t="s">
        <v>61</v>
      </c>
      <c r="F125" s="95">
        <v>2</v>
      </c>
      <c r="G125" s="96"/>
      <c r="H125" s="97"/>
      <c r="I125" s="95">
        <f t="shared" si="28"/>
        <v>2</v>
      </c>
      <c r="J125" s="98">
        <v>4040.31</v>
      </c>
      <c r="K125" s="99">
        <f t="shared" si="47"/>
        <v>8080.62</v>
      </c>
      <c r="L125" s="39"/>
      <c r="M125" s="39">
        <f t="shared" si="39"/>
        <v>0</v>
      </c>
      <c r="N125" s="39"/>
      <c r="O125" s="39">
        <f t="shared" si="29"/>
        <v>0</v>
      </c>
      <c r="P125" s="39"/>
      <c r="Q125" s="39">
        <f t="shared" si="30"/>
        <v>0</v>
      </c>
      <c r="R125" s="39"/>
      <c r="S125" s="39">
        <f t="shared" si="31"/>
        <v>0</v>
      </c>
      <c r="T125" s="39"/>
      <c r="U125" s="39">
        <f t="shared" si="32"/>
        <v>0</v>
      </c>
      <c r="V125" s="39"/>
      <c r="W125" s="39">
        <f t="shared" si="33"/>
        <v>0</v>
      </c>
      <c r="X125" s="39"/>
      <c r="Y125" s="39">
        <f t="shared" si="34"/>
        <v>0</v>
      </c>
      <c r="Z125" s="39"/>
      <c r="AA125" s="39">
        <f t="shared" si="35"/>
        <v>0</v>
      </c>
      <c r="AB125" s="39"/>
      <c r="AC125" s="39">
        <f t="shared" si="36"/>
        <v>0</v>
      </c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40">
        <f t="shared" si="45"/>
        <v>0</v>
      </c>
      <c r="AO125" s="40">
        <f t="shared" si="37"/>
        <v>0</v>
      </c>
      <c r="AP125" s="40">
        <f t="shared" si="25"/>
        <v>2</v>
      </c>
      <c r="AQ125" s="42">
        <f t="shared" si="26"/>
        <v>8080.62</v>
      </c>
      <c r="AR125" s="43"/>
      <c r="AS125" s="45"/>
      <c r="AT125" s="46">
        <f t="shared" si="27"/>
        <v>0</v>
      </c>
      <c r="AU125" s="47" t="str">
        <f t="shared" si="46"/>
        <v>NÃO MEDIDO</v>
      </c>
      <c r="AV125" s="48"/>
    </row>
    <row r="126" spans="1:48" s="49" customFormat="1" ht="54.75" customHeight="1" x14ac:dyDescent="0.2">
      <c r="A126" s="49" t="s">
        <v>37</v>
      </c>
      <c r="C126" s="92" t="s">
        <v>313</v>
      </c>
      <c r="D126" s="93" t="s">
        <v>314</v>
      </c>
      <c r="E126" s="94" t="s">
        <v>61</v>
      </c>
      <c r="F126" s="95">
        <v>2</v>
      </c>
      <c r="G126" s="96"/>
      <c r="H126" s="97"/>
      <c r="I126" s="95">
        <f t="shared" si="28"/>
        <v>2</v>
      </c>
      <c r="J126" s="98">
        <v>1225.3900000000001</v>
      </c>
      <c r="K126" s="99">
        <f t="shared" si="47"/>
        <v>2450.7800000000002</v>
      </c>
      <c r="L126" s="39"/>
      <c r="M126" s="39">
        <f t="shared" si="39"/>
        <v>0</v>
      </c>
      <c r="N126" s="39"/>
      <c r="O126" s="39">
        <f t="shared" si="29"/>
        <v>0</v>
      </c>
      <c r="P126" s="39"/>
      <c r="Q126" s="39">
        <f t="shared" si="30"/>
        <v>0</v>
      </c>
      <c r="R126" s="39"/>
      <c r="S126" s="39">
        <f t="shared" si="31"/>
        <v>0</v>
      </c>
      <c r="T126" s="39"/>
      <c r="U126" s="39">
        <f t="shared" si="32"/>
        <v>0</v>
      </c>
      <c r="V126" s="39"/>
      <c r="W126" s="39">
        <f t="shared" si="33"/>
        <v>0</v>
      </c>
      <c r="X126" s="39"/>
      <c r="Y126" s="39">
        <f t="shared" si="34"/>
        <v>0</v>
      </c>
      <c r="Z126" s="39"/>
      <c r="AA126" s="39">
        <f t="shared" si="35"/>
        <v>0</v>
      </c>
      <c r="AB126" s="39"/>
      <c r="AC126" s="39">
        <f t="shared" si="36"/>
        <v>0</v>
      </c>
      <c r="AD126" s="39"/>
      <c r="AE126" s="39">
        <f t="shared" ref="AE126:AE190" si="48">ROUND(AD126*$J126,2)</f>
        <v>0</v>
      </c>
      <c r="AF126" s="39"/>
      <c r="AG126" s="39">
        <f t="shared" ref="AG126:AG190" si="49">ROUND(AF126*$J126,2)</f>
        <v>0</v>
      </c>
      <c r="AH126" s="39"/>
      <c r="AI126" s="39">
        <f t="shared" ref="AI126:AI190" si="50">ROUND(AH126*$J126,2)</f>
        <v>0</v>
      </c>
      <c r="AJ126" s="39"/>
      <c r="AK126" s="39">
        <f t="shared" ref="AK126:AK190" si="51">ROUND(AJ126*$J126,2)</f>
        <v>0</v>
      </c>
      <c r="AL126" s="39"/>
      <c r="AM126" s="39">
        <f t="shared" ref="AM126:AM190" si="52">ROUND(AL126*$J126,2)</f>
        <v>0</v>
      </c>
      <c r="AN126" s="40">
        <f t="shared" si="45"/>
        <v>0</v>
      </c>
      <c r="AO126" s="40">
        <f t="shared" si="37"/>
        <v>0</v>
      </c>
      <c r="AP126" s="40">
        <f t="shared" si="25"/>
        <v>2</v>
      </c>
      <c r="AQ126" s="42">
        <f t="shared" si="26"/>
        <v>2450.7800000000002</v>
      </c>
      <c r="AR126" s="43"/>
      <c r="AS126" s="45"/>
      <c r="AT126" s="46">
        <f t="shared" si="27"/>
        <v>0</v>
      </c>
      <c r="AU126" s="47" t="str">
        <f t="shared" si="46"/>
        <v>NÃO MEDIDO</v>
      </c>
      <c r="AV126" s="48"/>
    </row>
    <row r="127" spans="1:48" s="49" customFormat="1" ht="54.75" customHeight="1" x14ac:dyDescent="0.2">
      <c r="A127" s="49" t="s">
        <v>37</v>
      </c>
      <c r="C127" s="92" t="s">
        <v>315</v>
      </c>
      <c r="D127" s="93" t="s">
        <v>316</v>
      </c>
      <c r="E127" s="94" t="s">
        <v>61</v>
      </c>
      <c r="F127" s="95">
        <v>1</v>
      </c>
      <c r="G127" s="96"/>
      <c r="H127" s="97"/>
      <c r="I127" s="95">
        <f t="shared" si="28"/>
        <v>1</v>
      </c>
      <c r="J127" s="98">
        <v>1386.18</v>
      </c>
      <c r="K127" s="99">
        <f t="shared" si="47"/>
        <v>1386.18</v>
      </c>
      <c r="L127" s="39"/>
      <c r="M127" s="39">
        <f t="shared" si="39"/>
        <v>0</v>
      </c>
      <c r="N127" s="39"/>
      <c r="O127" s="39">
        <f t="shared" si="29"/>
        <v>0</v>
      </c>
      <c r="P127" s="39"/>
      <c r="Q127" s="39">
        <f t="shared" si="30"/>
        <v>0</v>
      </c>
      <c r="R127" s="39"/>
      <c r="S127" s="39">
        <f t="shared" si="31"/>
        <v>0</v>
      </c>
      <c r="T127" s="39"/>
      <c r="U127" s="39">
        <f t="shared" si="32"/>
        <v>0</v>
      </c>
      <c r="V127" s="39"/>
      <c r="W127" s="39">
        <f t="shared" si="33"/>
        <v>0</v>
      </c>
      <c r="X127" s="39"/>
      <c r="Y127" s="39">
        <f t="shared" si="34"/>
        <v>0</v>
      </c>
      <c r="Z127" s="39"/>
      <c r="AA127" s="39">
        <f t="shared" si="35"/>
        <v>0</v>
      </c>
      <c r="AB127" s="39"/>
      <c r="AC127" s="39">
        <f t="shared" si="36"/>
        <v>0</v>
      </c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40">
        <f t="shared" si="45"/>
        <v>0</v>
      </c>
      <c r="AO127" s="40">
        <f t="shared" si="37"/>
        <v>0</v>
      </c>
      <c r="AP127" s="40">
        <f t="shared" si="25"/>
        <v>1</v>
      </c>
      <c r="AQ127" s="42">
        <f t="shared" si="26"/>
        <v>1386.18</v>
      </c>
      <c r="AR127" s="43"/>
      <c r="AS127" s="45"/>
      <c r="AT127" s="46">
        <f t="shared" si="27"/>
        <v>0</v>
      </c>
      <c r="AU127" s="47" t="str">
        <f t="shared" si="46"/>
        <v>NÃO MEDIDO</v>
      </c>
      <c r="AV127" s="48"/>
    </row>
    <row r="128" spans="1:48" s="49" customFormat="1" ht="54.75" customHeight="1" x14ac:dyDescent="0.2">
      <c r="A128" s="49" t="s">
        <v>37</v>
      </c>
      <c r="C128" s="92" t="s">
        <v>317</v>
      </c>
      <c r="D128" s="93" t="s">
        <v>318</v>
      </c>
      <c r="E128" s="94" t="s">
        <v>61</v>
      </c>
      <c r="F128" s="95">
        <v>1</v>
      </c>
      <c r="G128" s="96"/>
      <c r="H128" s="97"/>
      <c r="I128" s="95">
        <f t="shared" si="28"/>
        <v>1</v>
      </c>
      <c r="J128" s="98">
        <v>2148.02</v>
      </c>
      <c r="K128" s="99">
        <f t="shared" si="47"/>
        <v>2148.02</v>
      </c>
      <c r="L128" s="39"/>
      <c r="M128" s="39">
        <f t="shared" si="39"/>
        <v>0</v>
      </c>
      <c r="N128" s="39"/>
      <c r="O128" s="39">
        <f t="shared" si="29"/>
        <v>0</v>
      </c>
      <c r="P128" s="39"/>
      <c r="Q128" s="39">
        <f t="shared" si="30"/>
        <v>0</v>
      </c>
      <c r="R128" s="39"/>
      <c r="S128" s="39">
        <f t="shared" si="31"/>
        <v>0</v>
      </c>
      <c r="T128" s="39"/>
      <c r="U128" s="39">
        <f t="shared" si="32"/>
        <v>0</v>
      </c>
      <c r="V128" s="39"/>
      <c r="W128" s="39">
        <f t="shared" si="33"/>
        <v>0</v>
      </c>
      <c r="X128" s="39"/>
      <c r="Y128" s="39">
        <f t="shared" si="34"/>
        <v>0</v>
      </c>
      <c r="Z128" s="39"/>
      <c r="AA128" s="39">
        <f t="shared" si="35"/>
        <v>0</v>
      </c>
      <c r="AB128" s="39"/>
      <c r="AC128" s="39">
        <f t="shared" si="36"/>
        <v>0</v>
      </c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40">
        <f t="shared" si="45"/>
        <v>0</v>
      </c>
      <c r="AO128" s="40">
        <f t="shared" si="37"/>
        <v>0</v>
      </c>
      <c r="AP128" s="40">
        <f t="shared" si="25"/>
        <v>1</v>
      </c>
      <c r="AQ128" s="42">
        <f t="shared" si="26"/>
        <v>2148.02</v>
      </c>
      <c r="AR128" s="43"/>
      <c r="AS128" s="45"/>
      <c r="AT128" s="46">
        <f t="shared" si="27"/>
        <v>216</v>
      </c>
      <c r="AU128" s="47" t="str">
        <f t="shared" si="46"/>
        <v>MEDIDO</v>
      </c>
      <c r="AV128" s="48"/>
    </row>
    <row r="129" spans="1:48" s="49" customFormat="1" ht="54.75" customHeight="1" x14ac:dyDescent="0.2">
      <c r="A129" s="49" t="s">
        <v>37</v>
      </c>
      <c r="C129" s="92" t="s">
        <v>319</v>
      </c>
      <c r="D129" s="93" t="s">
        <v>320</v>
      </c>
      <c r="E129" s="94" t="s">
        <v>58</v>
      </c>
      <c r="F129" s="95">
        <v>520.4</v>
      </c>
      <c r="G129" s="96"/>
      <c r="H129" s="97"/>
      <c r="I129" s="95">
        <f t="shared" si="28"/>
        <v>520.4</v>
      </c>
      <c r="J129" s="98">
        <v>136.96</v>
      </c>
      <c r="K129" s="99">
        <f t="shared" si="47"/>
        <v>71273.98</v>
      </c>
      <c r="L129" s="39">
        <v>216</v>
      </c>
      <c r="M129" s="39">
        <f t="shared" si="39"/>
        <v>29583.360000000001</v>
      </c>
      <c r="N129" s="39"/>
      <c r="O129" s="39">
        <f t="shared" si="29"/>
        <v>0</v>
      </c>
      <c r="P129" s="39"/>
      <c r="Q129" s="39">
        <f t="shared" si="30"/>
        <v>0</v>
      </c>
      <c r="R129" s="39"/>
      <c r="S129" s="39">
        <f t="shared" si="31"/>
        <v>0</v>
      </c>
      <c r="T129" s="39"/>
      <c r="U129" s="39">
        <f t="shared" si="32"/>
        <v>0</v>
      </c>
      <c r="V129" s="39"/>
      <c r="W129" s="39">
        <f t="shared" si="33"/>
        <v>0</v>
      </c>
      <c r="X129" s="39"/>
      <c r="Y129" s="39">
        <f t="shared" si="34"/>
        <v>0</v>
      </c>
      <c r="Z129" s="39"/>
      <c r="AA129" s="39">
        <f t="shared" si="35"/>
        <v>0</v>
      </c>
      <c r="AB129" s="39"/>
      <c r="AC129" s="39">
        <f t="shared" si="36"/>
        <v>0</v>
      </c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40">
        <f t="shared" si="45"/>
        <v>0</v>
      </c>
      <c r="AO129" s="40">
        <f t="shared" si="37"/>
        <v>0</v>
      </c>
      <c r="AP129" s="40">
        <f t="shared" si="25"/>
        <v>520.4</v>
      </c>
      <c r="AQ129" s="42">
        <f t="shared" si="26"/>
        <v>71273.98</v>
      </c>
      <c r="AR129" s="43"/>
      <c r="AS129" s="45"/>
      <c r="AT129" s="46">
        <f t="shared" si="27"/>
        <v>5.9</v>
      </c>
      <c r="AU129" s="47" t="str">
        <f t="shared" si="46"/>
        <v>MEDIDO</v>
      </c>
      <c r="AV129" s="48"/>
    </row>
    <row r="130" spans="1:48" s="49" customFormat="1" ht="54.75" customHeight="1" x14ac:dyDescent="0.2">
      <c r="A130" s="49" t="s">
        <v>37</v>
      </c>
      <c r="C130" s="92" t="s">
        <v>321</v>
      </c>
      <c r="D130" s="93" t="s">
        <v>322</v>
      </c>
      <c r="E130" s="94" t="s">
        <v>58</v>
      </c>
      <c r="F130" s="95">
        <v>11.8</v>
      </c>
      <c r="G130" s="96"/>
      <c r="H130" s="97"/>
      <c r="I130" s="95">
        <f t="shared" si="28"/>
        <v>11.8</v>
      </c>
      <c r="J130" s="98">
        <v>120.11</v>
      </c>
      <c r="K130" s="99">
        <f t="shared" si="47"/>
        <v>1417.3</v>
      </c>
      <c r="L130" s="39">
        <v>5.9</v>
      </c>
      <c r="M130" s="39">
        <f t="shared" si="39"/>
        <v>708.65</v>
      </c>
      <c r="N130" s="39"/>
      <c r="O130" s="39">
        <f t="shared" si="29"/>
        <v>0</v>
      </c>
      <c r="P130" s="39"/>
      <c r="Q130" s="39">
        <f t="shared" si="30"/>
        <v>0</v>
      </c>
      <c r="R130" s="39"/>
      <c r="S130" s="39">
        <f t="shared" si="31"/>
        <v>0</v>
      </c>
      <c r="T130" s="39"/>
      <c r="U130" s="39">
        <f t="shared" si="32"/>
        <v>0</v>
      </c>
      <c r="V130" s="39"/>
      <c r="W130" s="39">
        <f t="shared" si="33"/>
        <v>0</v>
      </c>
      <c r="X130" s="39"/>
      <c r="Y130" s="39">
        <f t="shared" si="34"/>
        <v>0</v>
      </c>
      <c r="Z130" s="39"/>
      <c r="AA130" s="39">
        <f t="shared" si="35"/>
        <v>0</v>
      </c>
      <c r="AB130" s="39"/>
      <c r="AC130" s="39">
        <f t="shared" si="36"/>
        <v>0</v>
      </c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40">
        <f t="shared" si="45"/>
        <v>0</v>
      </c>
      <c r="AO130" s="40">
        <f t="shared" si="37"/>
        <v>0</v>
      </c>
      <c r="AP130" s="40">
        <f t="shared" si="25"/>
        <v>11.8</v>
      </c>
      <c r="AQ130" s="42">
        <f t="shared" si="26"/>
        <v>1417.3</v>
      </c>
      <c r="AR130" s="43"/>
      <c r="AS130" s="45"/>
      <c r="AT130" s="46">
        <f t="shared" si="27"/>
        <v>2</v>
      </c>
      <c r="AU130" s="47" t="str">
        <f t="shared" si="46"/>
        <v>MEDIDO</v>
      </c>
      <c r="AV130" s="48"/>
    </row>
    <row r="131" spans="1:48" s="49" customFormat="1" ht="117" customHeight="1" x14ac:dyDescent="0.2">
      <c r="A131" s="49" t="s">
        <v>37</v>
      </c>
      <c r="C131" s="92" t="s">
        <v>323</v>
      </c>
      <c r="D131" s="93" t="s">
        <v>324</v>
      </c>
      <c r="E131" s="94" t="s">
        <v>138</v>
      </c>
      <c r="F131" s="95">
        <v>16</v>
      </c>
      <c r="G131" s="96"/>
      <c r="H131" s="97"/>
      <c r="I131" s="95">
        <f t="shared" si="28"/>
        <v>16</v>
      </c>
      <c r="J131" s="98">
        <v>723.89</v>
      </c>
      <c r="K131" s="99">
        <f t="shared" si="47"/>
        <v>11582.24</v>
      </c>
      <c r="L131" s="39">
        <v>2</v>
      </c>
      <c r="M131" s="39">
        <f t="shared" si="39"/>
        <v>1447.78</v>
      </c>
      <c r="N131" s="39"/>
      <c r="O131" s="39">
        <f t="shared" si="29"/>
        <v>0</v>
      </c>
      <c r="P131" s="39"/>
      <c r="Q131" s="39">
        <f t="shared" si="30"/>
        <v>0</v>
      </c>
      <c r="R131" s="39"/>
      <c r="S131" s="39">
        <f t="shared" si="31"/>
        <v>0</v>
      </c>
      <c r="T131" s="39"/>
      <c r="U131" s="39">
        <f t="shared" si="32"/>
        <v>0</v>
      </c>
      <c r="V131" s="39"/>
      <c r="W131" s="39">
        <f t="shared" si="33"/>
        <v>0</v>
      </c>
      <c r="X131" s="39"/>
      <c r="Y131" s="39">
        <f t="shared" si="34"/>
        <v>0</v>
      </c>
      <c r="Z131" s="39"/>
      <c r="AA131" s="39">
        <f t="shared" si="35"/>
        <v>0</v>
      </c>
      <c r="AB131" s="39"/>
      <c r="AC131" s="39">
        <f t="shared" si="36"/>
        <v>0</v>
      </c>
      <c r="AD131" s="39"/>
      <c r="AE131" s="39">
        <f t="shared" ref="AE131" si="53">ROUND(AD131*$J131,2)</f>
        <v>0</v>
      </c>
      <c r="AF131" s="39"/>
      <c r="AG131" s="39">
        <f t="shared" ref="AG131" si="54">ROUND(AF131*$J131,2)</f>
        <v>0</v>
      </c>
      <c r="AH131" s="39"/>
      <c r="AI131" s="39">
        <f t="shared" ref="AI131" si="55">ROUND(AH131*$J131,2)</f>
        <v>0</v>
      </c>
      <c r="AJ131" s="39"/>
      <c r="AK131" s="39">
        <f t="shared" ref="AK131" si="56">ROUND(AJ131*$J131,2)</f>
        <v>0</v>
      </c>
      <c r="AL131" s="39"/>
      <c r="AM131" s="39">
        <f t="shared" ref="AM131" si="57">ROUND(AL131*$J131,2)</f>
        <v>0</v>
      </c>
      <c r="AN131" s="40">
        <f t="shared" si="45"/>
        <v>0</v>
      </c>
      <c r="AO131" s="40">
        <f t="shared" si="37"/>
        <v>0</v>
      </c>
      <c r="AP131" s="40">
        <f t="shared" si="25"/>
        <v>16</v>
      </c>
      <c r="AQ131" s="42">
        <f t="shared" si="26"/>
        <v>11582.24</v>
      </c>
      <c r="AR131" s="43"/>
      <c r="AS131" s="45"/>
      <c r="AT131" s="46">
        <f t="shared" si="27"/>
        <v>1</v>
      </c>
      <c r="AU131" s="47" t="str">
        <f t="shared" si="46"/>
        <v>MEDIDO</v>
      </c>
      <c r="AV131" s="48"/>
    </row>
    <row r="132" spans="1:48" s="49" customFormat="1" ht="130.5" customHeight="1" x14ac:dyDescent="0.2">
      <c r="A132" s="49" t="s">
        <v>37</v>
      </c>
      <c r="C132" s="92" t="s">
        <v>325</v>
      </c>
      <c r="D132" s="93" t="s">
        <v>326</v>
      </c>
      <c r="E132" s="94" t="s">
        <v>138</v>
      </c>
      <c r="F132" s="95">
        <v>8</v>
      </c>
      <c r="G132" s="96"/>
      <c r="H132" s="97"/>
      <c r="I132" s="95">
        <f t="shared" si="28"/>
        <v>8</v>
      </c>
      <c r="J132" s="98">
        <v>1010.08</v>
      </c>
      <c r="K132" s="99">
        <f t="shared" si="47"/>
        <v>8080.64</v>
      </c>
      <c r="L132" s="39">
        <v>1</v>
      </c>
      <c r="M132" s="39">
        <f t="shared" si="39"/>
        <v>1010.08</v>
      </c>
      <c r="N132" s="39"/>
      <c r="O132" s="39">
        <f t="shared" si="29"/>
        <v>0</v>
      </c>
      <c r="P132" s="39"/>
      <c r="Q132" s="39">
        <f t="shared" si="30"/>
        <v>0</v>
      </c>
      <c r="R132" s="39"/>
      <c r="S132" s="39">
        <f t="shared" si="31"/>
        <v>0</v>
      </c>
      <c r="T132" s="39"/>
      <c r="U132" s="39">
        <f t="shared" si="32"/>
        <v>0</v>
      </c>
      <c r="V132" s="39"/>
      <c r="W132" s="39">
        <f t="shared" si="33"/>
        <v>0</v>
      </c>
      <c r="X132" s="39"/>
      <c r="Y132" s="39">
        <f t="shared" si="34"/>
        <v>0</v>
      </c>
      <c r="Z132" s="39"/>
      <c r="AA132" s="39">
        <f t="shared" si="35"/>
        <v>0</v>
      </c>
      <c r="AB132" s="39"/>
      <c r="AC132" s="39">
        <f t="shared" si="36"/>
        <v>0</v>
      </c>
      <c r="AD132" s="39"/>
      <c r="AE132" s="39">
        <f t="shared" si="48"/>
        <v>0</v>
      </c>
      <c r="AF132" s="39"/>
      <c r="AG132" s="39">
        <f t="shared" si="49"/>
        <v>0</v>
      </c>
      <c r="AH132" s="39"/>
      <c r="AI132" s="39">
        <f t="shared" si="50"/>
        <v>0</v>
      </c>
      <c r="AJ132" s="39"/>
      <c r="AK132" s="39">
        <f t="shared" si="51"/>
        <v>0</v>
      </c>
      <c r="AL132" s="39"/>
      <c r="AM132" s="39">
        <f t="shared" si="52"/>
        <v>0</v>
      </c>
      <c r="AN132" s="40">
        <f t="shared" si="45"/>
        <v>0</v>
      </c>
      <c r="AO132" s="40">
        <f t="shared" si="37"/>
        <v>0</v>
      </c>
      <c r="AP132" s="40">
        <f t="shared" si="25"/>
        <v>8</v>
      </c>
      <c r="AQ132" s="42">
        <f t="shared" si="26"/>
        <v>8080.64</v>
      </c>
      <c r="AR132" s="43"/>
      <c r="AS132" s="45"/>
      <c r="AT132" s="46">
        <f t="shared" si="27"/>
        <v>1</v>
      </c>
      <c r="AU132" s="47" t="str">
        <f t="shared" si="46"/>
        <v>MEDIDO</v>
      </c>
      <c r="AV132" s="48"/>
    </row>
    <row r="133" spans="1:48" s="49" customFormat="1" ht="111" customHeight="1" x14ac:dyDescent="0.2">
      <c r="A133" s="49" t="s">
        <v>37</v>
      </c>
      <c r="C133" s="92" t="s">
        <v>327</v>
      </c>
      <c r="D133" s="93" t="s">
        <v>328</v>
      </c>
      <c r="E133" s="94" t="s">
        <v>138</v>
      </c>
      <c r="F133" s="95">
        <v>8</v>
      </c>
      <c r="G133" s="96"/>
      <c r="H133" s="97"/>
      <c r="I133" s="95">
        <f t="shared" si="28"/>
        <v>8</v>
      </c>
      <c r="J133" s="98">
        <v>2693.54</v>
      </c>
      <c r="K133" s="99">
        <f t="shared" si="47"/>
        <v>21548.32</v>
      </c>
      <c r="L133" s="39">
        <v>1</v>
      </c>
      <c r="M133" s="39">
        <f t="shared" si="39"/>
        <v>2693.54</v>
      </c>
      <c r="N133" s="39"/>
      <c r="O133" s="39">
        <f t="shared" si="29"/>
        <v>0</v>
      </c>
      <c r="P133" s="39"/>
      <c r="Q133" s="39">
        <f t="shared" si="30"/>
        <v>0</v>
      </c>
      <c r="R133" s="39"/>
      <c r="S133" s="39">
        <f t="shared" si="31"/>
        <v>0</v>
      </c>
      <c r="T133" s="39"/>
      <c r="U133" s="39">
        <f t="shared" si="32"/>
        <v>0</v>
      </c>
      <c r="V133" s="39"/>
      <c r="W133" s="39">
        <f t="shared" si="33"/>
        <v>0</v>
      </c>
      <c r="X133" s="39"/>
      <c r="Y133" s="39">
        <f t="shared" si="34"/>
        <v>0</v>
      </c>
      <c r="Z133" s="39"/>
      <c r="AA133" s="39">
        <f t="shared" si="35"/>
        <v>0</v>
      </c>
      <c r="AB133" s="39"/>
      <c r="AC133" s="39">
        <f t="shared" si="36"/>
        <v>0</v>
      </c>
      <c r="AD133" s="39"/>
      <c r="AE133" s="39">
        <f t="shared" si="48"/>
        <v>0</v>
      </c>
      <c r="AF133" s="39"/>
      <c r="AG133" s="39">
        <f t="shared" si="49"/>
        <v>0</v>
      </c>
      <c r="AH133" s="39"/>
      <c r="AI133" s="39">
        <f t="shared" si="50"/>
        <v>0</v>
      </c>
      <c r="AJ133" s="39"/>
      <c r="AK133" s="39">
        <f t="shared" si="51"/>
        <v>0</v>
      </c>
      <c r="AL133" s="39"/>
      <c r="AM133" s="39">
        <f t="shared" si="52"/>
        <v>0</v>
      </c>
      <c r="AN133" s="40">
        <f t="shared" si="45"/>
        <v>0</v>
      </c>
      <c r="AO133" s="40">
        <f t="shared" si="37"/>
        <v>0</v>
      </c>
      <c r="AP133" s="40">
        <f t="shared" si="25"/>
        <v>8</v>
      </c>
      <c r="AQ133" s="42">
        <f t="shared" si="26"/>
        <v>21548.32</v>
      </c>
      <c r="AR133" s="43"/>
      <c r="AS133" s="45"/>
      <c r="AT133" s="46">
        <f t="shared" si="27"/>
        <v>1</v>
      </c>
      <c r="AU133" s="47" t="str">
        <f t="shared" si="46"/>
        <v>MEDIDO</v>
      </c>
      <c r="AV133" s="48"/>
    </row>
    <row r="134" spans="1:48" s="49" customFormat="1" ht="102" customHeight="1" x14ac:dyDescent="0.2">
      <c r="A134" s="49" t="s">
        <v>37</v>
      </c>
      <c r="C134" s="92" t="s">
        <v>329</v>
      </c>
      <c r="D134" s="93" t="s">
        <v>330</v>
      </c>
      <c r="E134" s="94" t="s">
        <v>138</v>
      </c>
      <c r="F134" s="95">
        <v>8</v>
      </c>
      <c r="G134" s="96"/>
      <c r="H134" s="97"/>
      <c r="I134" s="95">
        <f t="shared" si="28"/>
        <v>8</v>
      </c>
      <c r="J134" s="98">
        <v>2693.54</v>
      </c>
      <c r="K134" s="99">
        <f t="shared" si="47"/>
        <v>21548.32</v>
      </c>
      <c r="L134" s="39">
        <v>1</v>
      </c>
      <c r="M134" s="39">
        <f t="shared" si="39"/>
        <v>2693.54</v>
      </c>
      <c r="N134" s="39"/>
      <c r="O134" s="39">
        <f t="shared" si="29"/>
        <v>0</v>
      </c>
      <c r="P134" s="39"/>
      <c r="Q134" s="39">
        <f t="shared" si="30"/>
        <v>0</v>
      </c>
      <c r="R134" s="39"/>
      <c r="S134" s="39">
        <f t="shared" si="31"/>
        <v>0</v>
      </c>
      <c r="T134" s="39"/>
      <c r="U134" s="39">
        <f t="shared" si="32"/>
        <v>0</v>
      </c>
      <c r="V134" s="39"/>
      <c r="W134" s="39">
        <f t="shared" si="33"/>
        <v>0</v>
      </c>
      <c r="X134" s="39"/>
      <c r="Y134" s="39">
        <f t="shared" si="34"/>
        <v>0</v>
      </c>
      <c r="Z134" s="39"/>
      <c r="AA134" s="39">
        <f t="shared" si="35"/>
        <v>0</v>
      </c>
      <c r="AB134" s="39"/>
      <c r="AC134" s="39">
        <f t="shared" si="36"/>
        <v>0</v>
      </c>
      <c r="AD134" s="39"/>
      <c r="AE134" s="39">
        <f t="shared" si="48"/>
        <v>0</v>
      </c>
      <c r="AF134" s="39"/>
      <c r="AG134" s="39">
        <f t="shared" si="49"/>
        <v>0</v>
      </c>
      <c r="AH134" s="39"/>
      <c r="AI134" s="39">
        <f t="shared" si="50"/>
        <v>0</v>
      </c>
      <c r="AJ134" s="39"/>
      <c r="AK134" s="39">
        <f t="shared" si="51"/>
        <v>0</v>
      </c>
      <c r="AL134" s="39"/>
      <c r="AM134" s="39">
        <f t="shared" si="52"/>
        <v>0</v>
      </c>
      <c r="AN134" s="40">
        <f t="shared" si="45"/>
        <v>0</v>
      </c>
      <c r="AO134" s="40">
        <f t="shared" si="37"/>
        <v>0</v>
      </c>
      <c r="AP134" s="40">
        <f t="shared" si="25"/>
        <v>8</v>
      </c>
      <c r="AQ134" s="42">
        <f t="shared" si="26"/>
        <v>21548.32</v>
      </c>
      <c r="AR134" s="43"/>
      <c r="AS134" s="45"/>
      <c r="AT134" s="46">
        <f t="shared" si="27"/>
        <v>0</v>
      </c>
      <c r="AU134" s="47" t="str">
        <f t="shared" si="46"/>
        <v>NÃO MEDIDO</v>
      </c>
      <c r="AV134" s="48"/>
    </row>
    <row r="135" spans="1:48" s="49" customFormat="1" ht="47.25" customHeight="1" x14ac:dyDescent="0.2">
      <c r="A135" s="49" t="s">
        <v>37</v>
      </c>
      <c r="C135" s="92" t="s">
        <v>331</v>
      </c>
      <c r="D135" s="93" t="s">
        <v>332</v>
      </c>
      <c r="E135" s="94" t="s">
        <v>58</v>
      </c>
      <c r="F135" s="95">
        <v>3.8</v>
      </c>
      <c r="G135" s="96"/>
      <c r="H135" s="97"/>
      <c r="I135" s="95">
        <f t="shared" si="28"/>
        <v>3.8</v>
      </c>
      <c r="J135" s="98">
        <v>134.97</v>
      </c>
      <c r="K135" s="99">
        <f t="shared" si="47"/>
        <v>512.89</v>
      </c>
      <c r="L135" s="39"/>
      <c r="M135" s="39">
        <f t="shared" si="39"/>
        <v>0</v>
      </c>
      <c r="N135" s="39"/>
      <c r="O135" s="39">
        <f t="shared" si="29"/>
        <v>0</v>
      </c>
      <c r="P135" s="39"/>
      <c r="Q135" s="39">
        <f t="shared" si="30"/>
        <v>0</v>
      </c>
      <c r="R135" s="39"/>
      <c r="S135" s="39">
        <f t="shared" si="31"/>
        <v>0</v>
      </c>
      <c r="T135" s="39"/>
      <c r="U135" s="39">
        <f t="shared" si="32"/>
        <v>0</v>
      </c>
      <c r="V135" s="39"/>
      <c r="W135" s="39">
        <f t="shared" si="33"/>
        <v>0</v>
      </c>
      <c r="X135" s="39"/>
      <c r="Y135" s="39">
        <f t="shared" si="34"/>
        <v>0</v>
      </c>
      <c r="Z135" s="39"/>
      <c r="AA135" s="39">
        <f t="shared" si="35"/>
        <v>0</v>
      </c>
      <c r="AB135" s="39"/>
      <c r="AC135" s="39">
        <f t="shared" si="36"/>
        <v>0</v>
      </c>
      <c r="AD135" s="39"/>
      <c r="AE135" s="39">
        <f t="shared" si="48"/>
        <v>0</v>
      </c>
      <c r="AF135" s="39"/>
      <c r="AG135" s="39">
        <f t="shared" si="49"/>
        <v>0</v>
      </c>
      <c r="AH135" s="39"/>
      <c r="AI135" s="39">
        <f t="shared" si="50"/>
        <v>0</v>
      </c>
      <c r="AJ135" s="39"/>
      <c r="AK135" s="39">
        <f t="shared" si="51"/>
        <v>0</v>
      </c>
      <c r="AL135" s="39"/>
      <c r="AM135" s="39">
        <f t="shared" si="52"/>
        <v>0</v>
      </c>
      <c r="AN135" s="40">
        <f t="shared" si="45"/>
        <v>0</v>
      </c>
      <c r="AO135" s="40">
        <f t="shared" si="37"/>
        <v>0</v>
      </c>
      <c r="AP135" s="40">
        <f t="shared" si="25"/>
        <v>3.8</v>
      </c>
      <c r="AQ135" s="42">
        <f t="shared" si="26"/>
        <v>512.89</v>
      </c>
      <c r="AR135" s="43"/>
      <c r="AS135" s="45"/>
      <c r="AT135" s="46">
        <f t="shared" si="27"/>
        <v>6.2</v>
      </c>
      <c r="AU135" s="47" t="str">
        <f t="shared" si="46"/>
        <v>MEDIDO</v>
      </c>
      <c r="AV135" s="48"/>
    </row>
    <row r="136" spans="1:48" s="49" customFormat="1" ht="30" customHeight="1" x14ac:dyDescent="0.2">
      <c r="A136" s="49" t="s">
        <v>37</v>
      </c>
      <c r="C136" s="92" t="s">
        <v>142</v>
      </c>
      <c r="D136" s="93" t="s">
        <v>333</v>
      </c>
      <c r="E136" s="94" t="s">
        <v>76</v>
      </c>
      <c r="F136" s="95">
        <v>11.7</v>
      </c>
      <c r="G136" s="96"/>
      <c r="H136" s="97"/>
      <c r="I136" s="95">
        <f t="shared" si="28"/>
        <v>11.7</v>
      </c>
      <c r="J136" s="98">
        <v>250.06</v>
      </c>
      <c r="K136" s="99">
        <f t="shared" si="47"/>
        <v>2925.7</v>
      </c>
      <c r="L136" s="39">
        <v>6.2</v>
      </c>
      <c r="M136" s="39">
        <f t="shared" si="39"/>
        <v>1550.37</v>
      </c>
      <c r="N136" s="39"/>
      <c r="O136" s="39">
        <f t="shared" si="29"/>
        <v>0</v>
      </c>
      <c r="P136" s="39"/>
      <c r="Q136" s="39">
        <f t="shared" si="30"/>
        <v>0</v>
      </c>
      <c r="R136" s="39"/>
      <c r="S136" s="39">
        <f t="shared" si="31"/>
        <v>0</v>
      </c>
      <c r="T136" s="39"/>
      <c r="U136" s="39">
        <f t="shared" si="32"/>
        <v>0</v>
      </c>
      <c r="V136" s="39"/>
      <c r="W136" s="39">
        <f t="shared" si="33"/>
        <v>0</v>
      </c>
      <c r="X136" s="39"/>
      <c r="Y136" s="39">
        <f t="shared" si="34"/>
        <v>0</v>
      </c>
      <c r="Z136" s="39"/>
      <c r="AA136" s="39">
        <f t="shared" si="35"/>
        <v>0</v>
      </c>
      <c r="AB136" s="39"/>
      <c r="AC136" s="39">
        <f t="shared" si="36"/>
        <v>0</v>
      </c>
      <c r="AD136" s="39"/>
      <c r="AE136" s="39">
        <f t="shared" si="48"/>
        <v>0</v>
      </c>
      <c r="AF136" s="39"/>
      <c r="AG136" s="39">
        <f t="shared" si="49"/>
        <v>0</v>
      </c>
      <c r="AH136" s="39"/>
      <c r="AI136" s="39">
        <f t="shared" si="50"/>
        <v>0</v>
      </c>
      <c r="AJ136" s="39"/>
      <c r="AK136" s="39">
        <f t="shared" si="51"/>
        <v>0</v>
      </c>
      <c r="AL136" s="39"/>
      <c r="AM136" s="39">
        <f t="shared" si="52"/>
        <v>0</v>
      </c>
      <c r="AN136" s="40">
        <f t="shared" si="45"/>
        <v>0</v>
      </c>
      <c r="AO136" s="40">
        <f t="shared" si="37"/>
        <v>0</v>
      </c>
      <c r="AP136" s="40">
        <f t="shared" si="25"/>
        <v>11.7</v>
      </c>
      <c r="AQ136" s="42">
        <f t="shared" si="26"/>
        <v>2925.7</v>
      </c>
      <c r="AR136" s="43"/>
      <c r="AS136" s="45"/>
      <c r="AT136" s="46">
        <f t="shared" si="27"/>
        <v>1.5</v>
      </c>
      <c r="AU136" s="47" t="str">
        <f t="shared" si="46"/>
        <v>MEDIDO</v>
      </c>
      <c r="AV136" s="48"/>
    </row>
    <row r="137" spans="1:48" s="49" customFormat="1" ht="48.75" customHeight="1" x14ac:dyDescent="0.2">
      <c r="A137" s="49" t="s">
        <v>37</v>
      </c>
      <c r="C137" s="92" t="s">
        <v>144</v>
      </c>
      <c r="D137" s="93" t="s">
        <v>145</v>
      </c>
      <c r="E137" s="94" t="s">
        <v>61</v>
      </c>
      <c r="F137" s="95">
        <v>3</v>
      </c>
      <c r="G137" s="96"/>
      <c r="H137" s="97"/>
      <c r="I137" s="95">
        <f t="shared" si="28"/>
        <v>3</v>
      </c>
      <c r="J137" s="98">
        <v>77.61</v>
      </c>
      <c r="K137" s="99">
        <f t="shared" si="47"/>
        <v>232.83</v>
      </c>
      <c r="L137" s="39">
        <v>1.5</v>
      </c>
      <c r="M137" s="39">
        <f t="shared" si="39"/>
        <v>116.42</v>
      </c>
      <c r="N137" s="39"/>
      <c r="O137" s="39">
        <f t="shared" si="29"/>
        <v>0</v>
      </c>
      <c r="P137" s="39"/>
      <c r="Q137" s="39">
        <f t="shared" si="30"/>
        <v>0</v>
      </c>
      <c r="R137" s="39"/>
      <c r="S137" s="39">
        <f t="shared" si="31"/>
        <v>0</v>
      </c>
      <c r="T137" s="39"/>
      <c r="U137" s="39">
        <f t="shared" si="32"/>
        <v>0</v>
      </c>
      <c r="V137" s="39"/>
      <c r="W137" s="39">
        <f t="shared" si="33"/>
        <v>0</v>
      </c>
      <c r="X137" s="39"/>
      <c r="Y137" s="39">
        <f t="shared" si="34"/>
        <v>0</v>
      </c>
      <c r="Z137" s="39"/>
      <c r="AA137" s="39">
        <f t="shared" si="35"/>
        <v>0</v>
      </c>
      <c r="AB137" s="39"/>
      <c r="AC137" s="39">
        <f t="shared" si="36"/>
        <v>0</v>
      </c>
      <c r="AD137" s="39"/>
      <c r="AE137" s="39">
        <f t="shared" si="48"/>
        <v>0</v>
      </c>
      <c r="AF137" s="39"/>
      <c r="AG137" s="39">
        <f t="shared" si="49"/>
        <v>0</v>
      </c>
      <c r="AH137" s="39"/>
      <c r="AI137" s="39">
        <f t="shared" si="50"/>
        <v>0</v>
      </c>
      <c r="AJ137" s="39"/>
      <c r="AK137" s="39">
        <f t="shared" si="51"/>
        <v>0</v>
      </c>
      <c r="AL137" s="39"/>
      <c r="AM137" s="39">
        <f t="shared" si="52"/>
        <v>0</v>
      </c>
      <c r="AN137" s="40">
        <f t="shared" si="45"/>
        <v>0</v>
      </c>
      <c r="AO137" s="40">
        <f t="shared" si="37"/>
        <v>0</v>
      </c>
      <c r="AP137" s="40">
        <f t="shared" si="25"/>
        <v>3</v>
      </c>
      <c r="AQ137" s="42">
        <f t="shared" si="26"/>
        <v>232.83</v>
      </c>
      <c r="AR137" s="43"/>
      <c r="AS137" s="45"/>
      <c r="AT137" s="46">
        <f t="shared" si="27"/>
        <v>0</v>
      </c>
      <c r="AU137" s="47" t="str">
        <f t="shared" si="46"/>
        <v>NÃO MEDIDO</v>
      </c>
      <c r="AV137" s="48"/>
    </row>
    <row r="138" spans="1:48" s="49" customFormat="1" ht="60" customHeight="1" x14ac:dyDescent="0.2">
      <c r="A138" s="49" t="s">
        <v>37</v>
      </c>
      <c r="C138" s="92" t="s">
        <v>200</v>
      </c>
      <c r="D138" s="93" t="s">
        <v>201</v>
      </c>
      <c r="E138" s="94" t="s">
        <v>76</v>
      </c>
      <c r="F138" s="95">
        <v>26</v>
      </c>
      <c r="G138" s="96"/>
      <c r="H138" s="97"/>
      <c r="I138" s="95">
        <f t="shared" si="28"/>
        <v>26</v>
      </c>
      <c r="J138" s="98">
        <v>15.99</v>
      </c>
      <c r="K138" s="99">
        <f t="shared" si="47"/>
        <v>415.74</v>
      </c>
      <c r="L138" s="39"/>
      <c r="M138" s="39">
        <f t="shared" si="39"/>
        <v>0</v>
      </c>
      <c r="N138" s="39"/>
      <c r="O138" s="39">
        <f t="shared" si="29"/>
        <v>0</v>
      </c>
      <c r="P138" s="39"/>
      <c r="Q138" s="39">
        <f t="shared" si="30"/>
        <v>0</v>
      </c>
      <c r="R138" s="39"/>
      <c r="S138" s="39">
        <f t="shared" si="31"/>
        <v>0</v>
      </c>
      <c r="T138" s="39"/>
      <c r="U138" s="39">
        <f t="shared" si="32"/>
        <v>0</v>
      </c>
      <c r="V138" s="39"/>
      <c r="W138" s="39">
        <f t="shared" si="33"/>
        <v>0</v>
      </c>
      <c r="X138" s="39"/>
      <c r="Y138" s="39">
        <f t="shared" si="34"/>
        <v>0</v>
      </c>
      <c r="Z138" s="39"/>
      <c r="AA138" s="39">
        <f t="shared" si="35"/>
        <v>0</v>
      </c>
      <c r="AB138" s="39"/>
      <c r="AC138" s="39">
        <f t="shared" si="36"/>
        <v>0</v>
      </c>
      <c r="AD138" s="39"/>
      <c r="AE138" s="39">
        <f t="shared" si="48"/>
        <v>0</v>
      </c>
      <c r="AF138" s="39"/>
      <c r="AG138" s="39">
        <f t="shared" si="49"/>
        <v>0</v>
      </c>
      <c r="AH138" s="39"/>
      <c r="AI138" s="39">
        <f t="shared" si="50"/>
        <v>0</v>
      </c>
      <c r="AJ138" s="39"/>
      <c r="AK138" s="39">
        <f t="shared" si="51"/>
        <v>0</v>
      </c>
      <c r="AL138" s="39"/>
      <c r="AM138" s="39">
        <f t="shared" si="52"/>
        <v>0</v>
      </c>
      <c r="AN138" s="40">
        <f t="shared" si="45"/>
        <v>0</v>
      </c>
      <c r="AO138" s="40">
        <f t="shared" si="37"/>
        <v>0</v>
      </c>
      <c r="AP138" s="40">
        <f t="shared" si="25"/>
        <v>26</v>
      </c>
      <c r="AQ138" s="42">
        <f t="shared" si="26"/>
        <v>415.74</v>
      </c>
      <c r="AR138" s="43"/>
      <c r="AS138" s="45"/>
      <c r="AT138" s="46">
        <f t="shared" si="27"/>
        <v>0</v>
      </c>
      <c r="AU138" s="47" t="str">
        <f t="shared" si="46"/>
        <v>NÃO MEDIDO</v>
      </c>
      <c r="AV138" s="48"/>
    </row>
    <row r="139" spans="1:48" s="49" customFormat="1" ht="40.5" customHeight="1" x14ac:dyDescent="0.2">
      <c r="A139" s="49" t="s">
        <v>37</v>
      </c>
      <c r="C139" s="92" t="s">
        <v>148</v>
      </c>
      <c r="D139" s="93" t="s">
        <v>149</v>
      </c>
      <c r="E139" s="94" t="s">
        <v>61</v>
      </c>
      <c r="F139" s="95">
        <v>1</v>
      </c>
      <c r="G139" s="96"/>
      <c r="H139" s="97"/>
      <c r="I139" s="95">
        <f t="shared" si="28"/>
        <v>1</v>
      </c>
      <c r="J139" s="98">
        <v>541.82000000000005</v>
      </c>
      <c r="K139" s="99">
        <f t="shared" si="47"/>
        <v>541.82000000000005</v>
      </c>
      <c r="L139" s="39"/>
      <c r="M139" s="39">
        <f t="shared" si="39"/>
        <v>0</v>
      </c>
      <c r="N139" s="39"/>
      <c r="O139" s="39">
        <f t="shared" si="29"/>
        <v>0</v>
      </c>
      <c r="P139" s="39"/>
      <c r="Q139" s="39">
        <f t="shared" si="30"/>
        <v>0</v>
      </c>
      <c r="R139" s="39"/>
      <c r="S139" s="39">
        <f t="shared" si="31"/>
        <v>0</v>
      </c>
      <c r="T139" s="39"/>
      <c r="U139" s="39">
        <f t="shared" si="32"/>
        <v>0</v>
      </c>
      <c r="V139" s="39"/>
      <c r="W139" s="39">
        <f t="shared" si="33"/>
        <v>0</v>
      </c>
      <c r="X139" s="39"/>
      <c r="Y139" s="39">
        <f t="shared" si="34"/>
        <v>0</v>
      </c>
      <c r="Z139" s="39"/>
      <c r="AA139" s="39">
        <f t="shared" si="35"/>
        <v>0</v>
      </c>
      <c r="AB139" s="39"/>
      <c r="AC139" s="39">
        <f t="shared" si="36"/>
        <v>0</v>
      </c>
      <c r="AD139" s="39"/>
      <c r="AE139" s="39">
        <f t="shared" si="48"/>
        <v>0</v>
      </c>
      <c r="AF139" s="39"/>
      <c r="AG139" s="39">
        <f t="shared" si="49"/>
        <v>0</v>
      </c>
      <c r="AH139" s="39"/>
      <c r="AI139" s="39">
        <f t="shared" si="50"/>
        <v>0</v>
      </c>
      <c r="AJ139" s="39"/>
      <c r="AK139" s="39">
        <f t="shared" si="51"/>
        <v>0</v>
      </c>
      <c r="AL139" s="39"/>
      <c r="AM139" s="39">
        <f t="shared" si="52"/>
        <v>0</v>
      </c>
      <c r="AN139" s="40">
        <f t="shared" si="45"/>
        <v>0</v>
      </c>
      <c r="AO139" s="40">
        <f t="shared" si="37"/>
        <v>0</v>
      </c>
      <c r="AP139" s="40">
        <f t="shared" si="25"/>
        <v>1</v>
      </c>
      <c r="AQ139" s="42">
        <f t="shared" si="26"/>
        <v>541.82000000000005</v>
      </c>
      <c r="AR139" s="43"/>
      <c r="AS139" s="45"/>
      <c r="AT139" s="46">
        <f t="shared" si="27"/>
        <v>36.9</v>
      </c>
      <c r="AU139" s="47" t="str">
        <f t="shared" si="46"/>
        <v>MEDIDO</v>
      </c>
      <c r="AV139" s="48"/>
    </row>
    <row r="140" spans="1:48" s="49" customFormat="1" ht="43.5" customHeight="1" x14ac:dyDescent="0.2">
      <c r="A140" s="49" t="s">
        <v>37</v>
      </c>
      <c r="C140" s="92" t="s">
        <v>150</v>
      </c>
      <c r="D140" s="93" t="s">
        <v>151</v>
      </c>
      <c r="E140" s="94" t="s">
        <v>152</v>
      </c>
      <c r="F140" s="95">
        <v>130</v>
      </c>
      <c r="G140" s="96"/>
      <c r="H140" s="97"/>
      <c r="I140" s="95">
        <f t="shared" si="28"/>
        <v>130</v>
      </c>
      <c r="J140" s="98">
        <v>30.01</v>
      </c>
      <c r="K140" s="99">
        <f t="shared" si="47"/>
        <v>3901.3</v>
      </c>
      <c r="L140" s="39">
        <v>36.9</v>
      </c>
      <c r="M140" s="39">
        <f t="shared" si="39"/>
        <v>1107.3699999999999</v>
      </c>
      <c r="N140" s="39"/>
      <c r="O140" s="39">
        <f t="shared" si="29"/>
        <v>0</v>
      </c>
      <c r="P140" s="39"/>
      <c r="Q140" s="39">
        <f t="shared" si="30"/>
        <v>0</v>
      </c>
      <c r="R140" s="39"/>
      <c r="S140" s="39">
        <f t="shared" si="31"/>
        <v>0</v>
      </c>
      <c r="T140" s="39"/>
      <c r="U140" s="39">
        <f t="shared" si="32"/>
        <v>0</v>
      </c>
      <c r="V140" s="39"/>
      <c r="W140" s="39">
        <f t="shared" si="33"/>
        <v>0</v>
      </c>
      <c r="X140" s="39"/>
      <c r="Y140" s="39">
        <f t="shared" si="34"/>
        <v>0</v>
      </c>
      <c r="Z140" s="39"/>
      <c r="AA140" s="39">
        <f t="shared" si="35"/>
        <v>0</v>
      </c>
      <c r="AB140" s="39"/>
      <c r="AC140" s="39">
        <f t="shared" si="36"/>
        <v>0</v>
      </c>
      <c r="AD140" s="39"/>
      <c r="AE140" s="39">
        <f t="shared" si="48"/>
        <v>0</v>
      </c>
      <c r="AF140" s="39"/>
      <c r="AG140" s="39">
        <f t="shared" si="49"/>
        <v>0</v>
      </c>
      <c r="AH140" s="39"/>
      <c r="AI140" s="39">
        <f t="shared" si="50"/>
        <v>0</v>
      </c>
      <c r="AJ140" s="39"/>
      <c r="AK140" s="39">
        <f t="shared" si="51"/>
        <v>0</v>
      </c>
      <c r="AL140" s="39"/>
      <c r="AM140" s="39">
        <f t="shared" si="52"/>
        <v>0</v>
      </c>
      <c r="AN140" s="40">
        <f t="shared" si="45"/>
        <v>0</v>
      </c>
      <c r="AO140" s="40">
        <f t="shared" si="37"/>
        <v>0</v>
      </c>
      <c r="AP140" s="40">
        <f t="shared" si="25"/>
        <v>130</v>
      </c>
      <c r="AQ140" s="42">
        <f t="shared" si="26"/>
        <v>3901.3</v>
      </c>
      <c r="AR140" s="43"/>
      <c r="AS140" s="45"/>
      <c r="AT140" s="46">
        <f t="shared" si="27"/>
        <v>2</v>
      </c>
      <c r="AU140" s="47" t="str">
        <f t="shared" si="46"/>
        <v>MEDIDO</v>
      </c>
      <c r="AV140" s="48"/>
    </row>
    <row r="141" spans="1:48" s="49" customFormat="1" ht="30" customHeight="1" x14ac:dyDescent="0.2">
      <c r="A141" s="49" t="s">
        <v>37</v>
      </c>
      <c r="C141" s="92" t="s">
        <v>334</v>
      </c>
      <c r="D141" s="93" t="s">
        <v>335</v>
      </c>
      <c r="E141" s="94" t="s">
        <v>61</v>
      </c>
      <c r="F141" s="95">
        <v>4</v>
      </c>
      <c r="G141" s="96"/>
      <c r="H141" s="97"/>
      <c r="I141" s="95">
        <f t="shared" si="28"/>
        <v>4</v>
      </c>
      <c r="J141" s="98">
        <v>841.73</v>
      </c>
      <c r="K141" s="99">
        <f t="shared" si="47"/>
        <v>3366.92</v>
      </c>
      <c r="L141" s="39">
        <v>2</v>
      </c>
      <c r="M141" s="39">
        <f t="shared" si="39"/>
        <v>1683.46</v>
      </c>
      <c r="N141" s="39"/>
      <c r="O141" s="39">
        <f t="shared" si="29"/>
        <v>0</v>
      </c>
      <c r="P141" s="39"/>
      <c r="Q141" s="39">
        <f t="shared" si="30"/>
        <v>0</v>
      </c>
      <c r="R141" s="39"/>
      <c r="S141" s="39">
        <f t="shared" si="31"/>
        <v>0</v>
      </c>
      <c r="T141" s="39"/>
      <c r="U141" s="39">
        <f t="shared" si="32"/>
        <v>0</v>
      </c>
      <c r="V141" s="39"/>
      <c r="W141" s="39">
        <f t="shared" si="33"/>
        <v>0</v>
      </c>
      <c r="X141" s="39"/>
      <c r="Y141" s="39">
        <f t="shared" si="34"/>
        <v>0</v>
      </c>
      <c r="Z141" s="39"/>
      <c r="AA141" s="39">
        <f t="shared" si="35"/>
        <v>0</v>
      </c>
      <c r="AB141" s="39"/>
      <c r="AC141" s="39">
        <f t="shared" si="36"/>
        <v>0</v>
      </c>
      <c r="AD141" s="39"/>
      <c r="AE141" s="39">
        <f t="shared" si="48"/>
        <v>0</v>
      </c>
      <c r="AF141" s="39"/>
      <c r="AG141" s="39">
        <f t="shared" si="49"/>
        <v>0</v>
      </c>
      <c r="AH141" s="39"/>
      <c r="AI141" s="39">
        <f t="shared" si="50"/>
        <v>0</v>
      </c>
      <c r="AJ141" s="39"/>
      <c r="AK141" s="39">
        <f t="shared" si="51"/>
        <v>0</v>
      </c>
      <c r="AL141" s="39"/>
      <c r="AM141" s="39">
        <f t="shared" si="52"/>
        <v>0</v>
      </c>
      <c r="AN141" s="40">
        <f t="shared" si="45"/>
        <v>0</v>
      </c>
      <c r="AO141" s="40">
        <f t="shared" si="37"/>
        <v>0</v>
      </c>
      <c r="AP141" s="40">
        <f t="shared" si="25"/>
        <v>4</v>
      </c>
      <c r="AQ141" s="42">
        <f t="shared" si="26"/>
        <v>3366.92</v>
      </c>
      <c r="AR141" s="43"/>
      <c r="AS141" s="45"/>
      <c r="AT141" s="46">
        <f t="shared" si="27"/>
        <v>0</v>
      </c>
      <c r="AU141" s="47" t="str">
        <f t="shared" si="46"/>
        <v>NÃO MEDIDO</v>
      </c>
      <c r="AV141" s="48"/>
    </row>
    <row r="142" spans="1:48" s="49" customFormat="1" ht="30" customHeight="1" x14ac:dyDescent="0.2">
      <c r="A142" s="6" t="s">
        <v>33</v>
      </c>
      <c r="B142" s="6"/>
      <c r="C142" s="92">
        <v>21000</v>
      </c>
      <c r="D142" s="93" t="s">
        <v>337</v>
      </c>
      <c r="E142" s="94"/>
      <c r="F142" s="95"/>
      <c r="G142" s="96"/>
      <c r="H142" s="97"/>
      <c r="I142" s="95">
        <f t="shared" si="28"/>
        <v>0</v>
      </c>
      <c r="J142" s="98"/>
      <c r="K142" s="99">
        <f t="shared" si="47"/>
        <v>0</v>
      </c>
      <c r="L142" s="39"/>
      <c r="M142" s="39">
        <f t="shared" si="39"/>
        <v>0</v>
      </c>
      <c r="N142" s="39"/>
      <c r="O142" s="39">
        <f t="shared" si="29"/>
        <v>0</v>
      </c>
      <c r="P142" s="39"/>
      <c r="Q142" s="39">
        <f t="shared" si="30"/>
        <v>0</v>
      </c>
      <c r="R142" s="39"/>
      <c r="S142" s="39">
        <f t="shared" si="31"/>
        <v>0</v>
      </c>
      <c r="T142" s="39"/>
      <c r="U142" s="39">
        <f t="shared" si="32"/>
        <v>0</v>
      </c>
      <c r="V142" s="39"/>
      <c r="W142" s="39">
        <f t="shared" si="33"/>
        <v>0</v>
      </c>
      <c r="X142" s="39"/>
      <c r="Y142" s="39">
        <f t="shared" si="34"/>
        <v>0</v>
      </c>
      <c r="Z142" s="39"/>
      <c r="AA142" s="39">
        <f t="shared" si="35"/>
        <v>0</v>
      </c>
      <c r="AB142" s="39"/>
      <c r="AC142" s="39">
        <f t="shared" si="36"/>
        <v>0</v>
      </c>
      <c r="AD142" s="39"/>
      <c r="AE142" s="39">
        <f t="shared" si="48"/>
        <v>0</v>
      </c>
      <c r="AF142" s="39"/>
      <c r="AG142" s="39">
        <f t="shared" si="49"/>
        <v>0</v>
      </c>
      <c r="AH142" s="39"/>
      <c r="AI142" s="39">
        <f t="shared" si="50"/>
        <v>0</v>
      </c>
      <c r="AJ142" s="39"/>
      <c r="AK142" s="39">
        <f t="shared" si="51"/>
        <v>0</v>
      </c>
      <c r="AL142" s="39"/>
      <c r="AM142" s="39">
        <f t="shared" si="52"/>
        <v>0</v>
      </c>
      <c r="AN142" s="40">
        <f t="shared" si="45"/>
        <v>0</v>
      </c>
      <c r="AO142" s="40">
        <f t="shared" si="37"/>
        <v>0</v>
      </c>
      <c r="AP142" s="40">
        <f t="shared" si="25"/>
        <v>0</v>
      </c>
      <c r="AQ142" s="42">
        <f t="shared" si="26"/>
        <v>0</v>
      </c>
      <c r="AR142" s="43"/>
      <c r="AS142" s="45"/>
      <c r="AT142" s="46">
        <f t="shared" si="27"/>
        <v>0</v>
      </c>
      <c r="AU142" s="47" t="str">
        <f>IF(COUNTIF(AU143:AU147,"MEDIDO")&lt;&gt;0,"MEDIDO","NÃO MEDIDO")</f>
        <v>MEDIDO</v>
      </c>
      <c r="AV142" s="48"/>
    </row>
    <row r="143" spans="1:48" s="49" customFormat="1" ht="39.75" customHeight="1" x14ac:dyDescent="0.2">
      <c r="A143" s="49" t="s">
        <v>37</v>
      </c>
      <c r="C143" s="92" t="s">
        <v>153</v>
      </c>
      <c r="D143" s="93" t="s">
        <v>154</v>
      </c>
      <c r="E143" s="94" t="s">
        <v>61</v>
      </c>
      <c r="F143" s="95">
        <v>2</v>
      </c>
      <c r="G143" s="96"/>
      <c r="H143" s="97"/>
      <c r="I143" s="95">
        <f t="shared" si="28"/>
        <v>2</v>
      </c>
      <c r="J143" s="98">
        <v>243.01</v>
      </c>
      <c r="K143" s="99">
        <f t="shared" si="47"/>
        <v>486.02</v>
      </c>
      <c r="L143" s="39"/>
      <c r="M143" s="39">
        <f t="shared" si="39"/>
        <v>0</v>
      </c>
      <c r="N143" s="39"/>
      <c r="O143" s="39">
        <f t="shared" si="29"/>
        <v>0</v>
      </c>
      <c r="P143" s="39"/>
      <c r="Q143" s="39">
        <f t="shared" si="30"/>
        <v>0</v>
      </c>
      <c r="R143" s="39"/>
      <c r="S143" s="39">
        <f t="shared" si="31"/>
        <v>0</v>
      </c>
      <c r="T143" s="39"/>
      <c r="U143" s="39">
        <f t="shared" si="32"/>
        <v>0</v>
      </c>
      <c r="V143" s="39"/>
      <c r="W143" s="39">
        <f t="shared" si="33"/>
        <v>0</v>
      </c>
      <c r="X143" s="39"/>
      <c r="Y143" s="39">
        <f t="shared" si="34"/>
        <v>0</v>
      </c>
      <c r="Z143" s="39"/>
      <c r="AA143" s="39">
        <f t="shared" si="35"/>
        <v>0</v>
      </c>
      <c r="AB143" s="39"/>
      <c r="AC143" s="39">
        <f t="shared" si="36"/>
        <v>0</v>
      </c>
      <c r="AD143" s="39"/>
      <c r="AE143" s="39">
        <f t="shared" si="48"/>
        <v>0</v>
      </c>
      <c r="AF143" s="39"/>
      <c r="AG143" s="39">
        <f t="shared" si="49"/>
        <v>0</v>
      </c>
      <c r="AH143" s="39"/>
      <c r="AI143" s="39">
        <f t="shared" si="50"/>
        <v>0</v>
      </c>
      <c r="AJ143" s="39"/>
      <c r="AK143" s="39">
        <f t="shared" si="51"/>
        <v>0</v>
      </c>
      <c r="AL143" s="39"/>
      <c r="AM143" s="39">
        <f t="shared" si="52"/>
        <v>0</v>
      </c>
      <c r="AN143" s="40">
        <f t="shared" si="45"/>
        <v>0</v>
      </c>
      <c r="AO143" s="40">
        <f t="shared" si="37"/>
        <v>0</v>
      </c>
      <c r="AP143" s="40">
        <f t="shared" si="25"/>
        <v>2</v>
      </c>
      <c r="AQ143" s="42">
        <f t="shared" si="26"/>
        <v>486.02</v>
      </c>
      <c r="AR143" s="43"/>
      <c r="AS143" s="45"/>
      <c r="AT143" s="46">
        <f t="shared" ref="AT143:AT206" si="58">INDEX($L$11:$Y$291,ROW()-9,MATCH($AT$11,$L$11:$Y$11,0))</f>
        <v>1</v>
      </c>
      <c r="AU143" s="47" t="str">
        <f t="shared" si="46"/>
        <v>MEDIDO</v>
      </c>
      <c r="AV143" s="48"/>
    </row>
    <row r="144" spans="1:48" s="49" customFormat="1" ht="39.75" customHeight="1" x14ac:dyDescent="0.2">
      <c r="A144" s="49" t="s">
        <v>37</v>
      </c>
      <c r="C144" s="92" t="s">
        <v>155</v>
      </c>
      <c r="D144" s="93" t="s">
        <v>156</v>
      </c>
      <c r="E144" s="94" t="s">
        <v>58</v>
      </c>
      <c r="F144" s="95">
        <v>1</v>
      </c>
      <c r="G144" s="96"/>
      <c r="H144" s="97"/>
      <c r="I144" s="95">
        <f t="shared" ref="I144:I211" si="59">F144+G144+H144</f>
        <v>1</v>
      </c>
      <c r="J144" s="98">
        <v>318.41000000000003</v>
      </c>
      <c r="K144" s="99">
        <f t="shared" si="47"/>
        <v>318.41000000000003</v>
      </c>
      <c r="L144" s="39">
        <v>1</v>
      </c>
      <c r="M144" s="39">
        <f t="shared" si="39"/>
        <v>318.41000000000003</v>
      </c>
      <c r="N144" s="39"/>
      <c r="O144" s="39">
        <f t="shared" ref="O144:O207" si="60">ROUND(N144*$I144,2)</f>
        <v>0</v>
      </c>
      <c r="P144" s="39"/>
      <c r="Q144" s="39">
        <f t="shared" ref="Q144:Q207" si="61">ROUND(P144*$I144,2)</f>
        <v>0</v>
      </c>
      <c r="R144" s="39"/>
      <c r="S144" s="39">
        <f t="shared" ref="S144:S207" si="62">ROUND(R144*$I144,2)</f>
        <v>0</v>
      </c>
      <c r="T144" s="39"/>
      <c r="U144" s="39">
        <f t="shared" ref="U144:U207" si="63">ROUND(T144*$I144,2)</f>
        <v>0</v>
      </c>
      <c r="V144" s="39"/>
      <c r="W144" s="39">
        <f t="shared" ref="W144:W207" si="64">ROUND(V144*$I144,2)</f>
        <v>0</v>
      </c>
      <c r="X144" s="39"/>
      <c r="Y144" s="39">
        <f t="shared" ref="Y144:Y207" si="65">ROUND(X144*$I144,2)</f>
        <v>0</v>
      </c>
      <c r="Z144" s="39"/>
      <c r="AA144" s="39">
        <f t="shared" ref="AA144:AA207" si="66">ROUND(Z144*$I144,2)</f>
        <v>0</v>
      </c>
      <c r="AB144" s="39"/>
      <c r="AC144" s="39">
        <f t="shared" ref="AC144:AC207" si="67">ROUND(AB144*$I144,2)</f>
        <v>0</v>
      </c>
      <c r="AD144" s="39"/>
      <c r="AE144" s="39">
        <f t="shared" si="48"/>
        <v>0</v>
      </c>
      <c r="AF144" s="39"/>
      <c r="AG144" s="39">
        <f t="shared" si="49"/>
        <v>0</v>
      </c>
      <c r="AH144" s="39"/>
      <c r="AI144" s="39">
        <f t="shared" si="50"/>
        <v>0</v>
      </c>
      <c r="AJ144" s="39"/>
      <c r="AK144" s="39">
        <f t="shared" si="51"/>
        <v>0</v>
      </c>
      <c r="AL144" s="39"/>
      <c r="AM144" s="39">
        <f t="shared" si="52"/>
        <v>0</v>
      </c>
      <c r="AN144" s="40">
        <f t="shared" si="45"/>
        <v>0</v>
      </c>
      <c r="AO144" s="40">
        <f t="shared" ref="AO144:AO207" si="68">SUMIF($L$11:$AM$11,"VALOR MEDIDO",L144:AM144)</f>
        <v>0</v>
      </c>
      <c r="AP144" s="40">
        <f t="shared" si="25"/>
        <v>1</v>
      </c>
      <c r="AQ144" s="42">
        <f t="shared" si="26"/>
        <v>318.41000000000003</v>
      </c>
      <c r="AR144" s="43"/>
      <c r="AS144" s="45"/>
      <c r="AT144" s="46">
        <f t="shared" si="58"/>
        <v>0</v>
      </c>
      <c r="AU144" s="47" t="str">
        <f t="shared" si="46"/>
        <v>NÃO MEDIDO</v>
      </c>
      <c r="AV144" s="48"/>
    </row>
    <row r="145" spans="1:48" s="49" customFormat="1" ht="49.5" customHeight="1" x14ac:dyDescent="0.2">
      <c r="A145" s="49" t="s">
        <v>37</v>
      </c>
      <c r="C145" s="92" t="s">
        <v>157</v>
      </c>
      <c r="D145" s="93" t="s">
        <v>339</v>
      </c>
      <c r="E145" s="94" t="s">
        <v>61</v>
      </c>
      <c r="F145" s="95">
        <v>21</v>
      </c>
      <c r="G145" s="96"/>
      <c r="H145" s="97"/>
      <c r="I145" s="95">
        <f t="shared" si="59"/>
        <v>21</v>
      </c>
      <c r="J145" s="98">
        <v>16.989999999999998</v>
      </c>
      <c r="K145" s="99">
        <f t="shared" si="47"/>
        <v>356.79</v>
      </c>
      <c r="L145" s="39"/>
      <c r="M145" s="39">
        <f t="shared" ref="M145:M208" si="69">ROUND(L145*$J145,2)</f>
        <v>0</v>
      </c>
      <c r="N145" s="39"/>
      <c r="O145" s="39">
        <f t="shared" si="60"/>
        <v>0</v>
      </c>
      <c r="P145" s="39"/>
      <c r="Q145" s="39">
        <f t="shared" si="61"/>
        <v>0</v>
      </c>
      <c r="R145" s="39"/>
      <c r="S145" s="39">
        <f t="shared" si="62"/>
        <v>0</v>
      </c>
      <c r="T145" s="39"/>
      <c r="U145" s="39">
        <f t="shared" si="63"/>
        <v>0</v>
      </c>
      <c r="V145" s="39"/>
      <c r="W145" s="39">
        <f t="shared" si="64"/>
        <v>0</v>
      </c>
      <c r="X145" s="39"/>
      <c r="Y145" s="39">
        <f t="shared" si="65"/>
        <v>0</v>
      </c>
      <c r="Z145" s="39"/>
      <c r="AA145" s="39">
        <f t="shared" si="66"/>
        <v>0</v>
      </c>
      <c r="AB145" s="39"/>
      <c r="AC145" s="39">
        <f t="shared" si="67"/>
        <v>0</v>
      </c>
      <c r="AD145" s="39"/>
      <c r="AE145" s="39">
        <f t="shared" si="48"/>
        <v>0</v>
      </c>
      <c r="AF145" s="39"/>
      <c r="AG145" s="39">
        <f t="shared" si="49"/>
        <v>0</v>
      </c>
      <c r="AH145" s="39"/>
      <c r="AI145" s="39">
        <f t="shared" si="50"/>
        <v>0</v>
      </c>
      <c r="AJ145" s="39"/>
      <c r="AK145" s="39">
        <f t="shared" si="51"/>
        <v>0</v>
      </c>
      <c r="AL145" s="39"/>
      <c r="AM145" s="39">
        <f t="shared" si="52"/>
        <v>0</v>
      </c>
      <c r="AN145" s="40">
        <f t="shared" si="45"/>
        <v>0</v>
      </c>
      <c r="AO145" s="40">
        <f t="shared" si="68"/>
        <v>0</v>
      </c>
      <c r="AP145" s="40">
        <f t="shared" si="25"/>
        <v>21</v>
      </c>
      <c r="AQ145" s="42">
        <f t="shared" si="26"/>
        <v>356.79</v>
      </c>
      <c r="AR145" s="43"/>
      <c r="AS145" s="45"/>
      <c r="AT145" s="46">
        <f t="shared" si="58"/>
        <v>0</v>
      </c>
      <c r="AU145" s="47" t="str">
        <f t="shared" si="46"/>
        <v>NÃO MEDIDO</v>
      </c>
      <c r="AV145" s="48"/>
    </row>
    <row r="146" spans="1:48" s="49" customFormat="1" ht="49.5" customHeight="1" x14ac:dyDescent="0.2">
      <c r="A146" s="49" t="s">
        <v>37</v>
      </c>
      <c r="C146" s="92" t="s">
        <v>158</v>
      </c>
      <c r="D146" s="93" t="s">
        <v>159</v>
      </c>
      <c r="E146" s="94" t="s">
        <v>61</v>
      </c>
      <c r="F146" s="95">
        <v>8</v>
      </c>
      <c r="G146" s="96"/>
      <c r="H146" s="97"/>
      <c r="I146" s="95">
        <f t="shared" si="59"/>
        <v>8</v>
      </c>
      <c r="J146" s="98">
        <v>42.15</v>
      </c>
      <c r="K146" s="99">
        <f t="shared" si="47"/>
        <v>337.2</v>
      </c>
      <c r="L146" s="39"/>
      <c r="M146" s="39">
        <f t="shared" si="69"/>
        <v>0</v>
      </c>
      <c r="N146" s="39"/>
      <c r="O146" s="39">
        <f t="shared" si="60"/>
        <v>0</v>
      </c>
      <c r="P146" s="39"/>
      <c r="Q146" s="39">
        <f t="shared" si="61"/>
        <v>0</v>
      </c>
      <c r="R146" s="39"/>
      <c r="S146" s="39">
        <f t="shared" si="62"/>
        <v>0</v>
      </c>
      <c r="T146" s="39"/>
      <c r="U146" s="39">
        <f t="shared" si="63"/>
        <v>0</v>
      </c>
      <c r="V146" s="39"/>
      <c r="W146" s="39">
        <f t="shared" si="64"/>
        <v>0</v>
      </c>
      <c r="X146" s="39"/>
      <c r="Y146" s="39">
        <f t="shared" si="65"/>
        <v>0</v>
      </c>
      <c r="Z146" s="39"/>
      <c r="AA146" s="39">
        <f t="shared" si="66"/>
        <v>0</v>
      </c>
      <c r="AB146" s="39"/>
      <c r="AC146" s="39">
        <f t="shared" si="67"/>
        <v>0</v>
      </c>
      <c r="AD146" s="39"/>
      <c r="AE146" s="39">
        <f t="shared" si="48"/>
        <v>0</v>
      </c>
      <c r="AF146" s="39"/>
      <c r="AG146" s="39">
        <f t="shared" si="49"/>
        <v>0</v>
      </c>
      <c r="AH146" s="39"/>
      <c r="AI146" s="39">
        <f t="shared" si="50"/>
        <v>0</v>
      </c>
      <c r="AJ146" s="39"/>
      <c r="AK146" s="39">
        <f t="shared" si="51"/>
        <v>0</v>
      </c>
      <c r="AL146" s="39"/>
      <c r="AM146" s="39">
        <f t="shared" si="52"/>
        <v>0</v>
      </c>
      <c r="AN146" s="40">
        <f t="shared" si="45"/>
        <v>0</v>
      </c>
      <c r="AO146" s="40">
        <f t="shared" si="68"/>
        <v>0</v>
      </c>
      <c r="AP146" s="40">
        <f t="shared" si="25"/>
        <v>8</v>
      </c>
      <c r="AQ146" s="42">
        <f t="shared" si="26"/>
        <v>337.2</v>
      </c>
      <c r="AR146" s="43"/>
      <c r="AS146" s="45"/>
      <c r="AT146" s="46">
        <f t="shared" si="58"/>
        <v>0</v>
      </c>
      <c r="AU146" s="47" t="str">
        <f t="shared" si="46"/>
        <v>NÃO MEDIDO</v>
      </c>
      <c r="AV146" s="48"/>
    </row>
    <row r="147" spans="1:48" s="49" customFormat="1" ht="49.5" customHeight="1" x14ac:dyDescent="0.2">
      <c r="A147" s="49" t="s">
        <v>37</v>
      </c>
      <c r="C147" s="92" t="s">
        <v>338</v>
      </c>
      <c r="D147" s="93" t="s">
        <v>340</v>
      </c>
      <c r="E147" s="94" t="s">
        <v>61</v>
      </c>
      <c r="F147" s="95">
        <v>24</v>
      </c>
      <c r="G147" s="96"/>
      <c r="H147" s="97"/>
      <c r="I147" s="95">
        <f t="shared" si="59"/>
        <v>24</v>
      </c>
      <c r="J147" s="98">
        <v>207.68</v>
      </c>
      <c r="K147" s="99">
        <f t="shared" si="47"/>
        <v>4984.32</v>
      </c>
      <c r="L147" s="39"/>
      <c r="M147" s="39">
        <f t="shared" si="69"/>
        <v>0</v>
      </c>
      <c r="N147" s="39"/>
      <c r="O147" s="39">
        <f t="shared" si="60"/>
        <v>0</v>
      </c>
      <c r="P147" s="39"/>
      <c r="Q147" s="39">
        <f t="shared" si="61"/>
        <v>0</v>
      </c>
      <c r="R147" s="39"/>
      <c r="S147" s="39">
        <f t="shared" si="62"/>
        <v>0</v>
      </c>
      <c r="T147" s="39"/>
      <c r="U147" s="39">
        <f t="shared" si="63"/>
        <v>0</v>
      </c>
      <c r="V147" s="39"/>
      <c r="W147" s="39">
        <f t="shared" si="64"/>
        <v>0</v>
      </c>
      <c r="X147" s="39"/>
      <c r="Y147" s="39">
        <f t="shared" si="65"/>
        <v>0</v>
      </c>
      <c r="Z147" s="39"/>
      <c r="AA147" s="39">
        <f t="shared" si="66"/>
        <v>0</v>
      </c>
      <c r="AB147" s="39"/>
      <c r="AC147" s="39">
        <f t="shared" si="67"/>
        <v>0</v>
      </c>
      <c r="AD147" s="39"/>
      <c r="AE147" s="39">
        <f t="shared" si="48"/>
        <v>0</v>
      </c>
      <c r="AF147" s="39"/>
      <c r="AG147" s="39">
        <f t="shared" si="49"/>
        <v>0</v>
      </c>
      <c r="AH147" s="39"/>
      <c r="AI147" s="39">
        <f t="shared" si="50"/>
        <v>0</v>
      </c>
      <c r="AJ147" s="39"/>
      <c r="AK147" s="39">
        <f t="shared" si="51"/>
        <v>0</v>
      </c>
      <c r="AL147" s="39"/>
      <c r="AM147" s="39">
        <f t="shared" si="52"/>
        <v>0</v>
      </c>
      <c r="AN147" s="40">
        <f t="shared" si="45"/>
        <v>0</v>
      </c>
      <c r="AO147" s="40">
        <f t="shared" si="68"/>
        <v>0</v>
      </c>
      <c r="AP147" s="40">
        <f t="shared" ref="AP147:AP210" si="70">I147-AN147</f>
        <v>24</v>
      </c>
      <c r="AQ147" s="42">
        <f t="shared" ref="AQ147:AQ210" si="71">K147-AO147</f>
        <v>4984.32</v>
      </c>
      <c r="AR147" s="43"/>
      <c r="AS147" s="45"/>
      <c r="AT147" s="46">
        <f t="shared" si="58"/>
        <v>0</v>
      </c>
      <c r="AU147" s="47" t="str">
        <f t="shared" si="46"/>
        <v>NÃO MEDIDO</v>
      </c>
      <c r="AV147" s="48"/>
    </row>
    <row r="148" spans="1:48" s="49" customFormat="1" ht="30" customHeight="1" x14ac:dyDescent="0.2">
      <c r="A148" s="6" t="s">
        <v>33</v>
      </c>
      <c r="B148" s="6"/>
      <c r="C148" s="92">
        <v>4</v>
      </c>
      <c r="D148" s="93" t="s">
        <v>160</v>
      </c>
      <c r="E148" s="94"/>
      <c r="F148" s="95"/>
      <c r="G148" s="96"/>
      <c r="H148" s="97"/>
      <c r="I148" s="95">
        <f t="shared" si="59"/>
        <v>0</v>
      </c>
      <c r="J148" s="98"/>
      <c r="K148" s="99">
        <f t="shared" si="47"/>
        <v>0</v>
      </c>
      <c r="L148" s="39"/>
      <c r="M148" s="39">
        <f t="shared" si="69"/>
        <v>0</v>
      </c>
      <c r="N148" s="39"/>
      <c r="O148" s="39">
        <f t="shared" si="60"/>
        <v>0</v>
      </c>
      <c r="P148" s="39"/>
      <c r="Q148" s="39">
        <f t="shared" si="61"/>
        <v>0</v>
      </c>
      <c r="R148" s="39"/>
      <c r="S148" s="39">
        <f t="shared" si="62"/>
        <v>0</v>
      </c>
      <c r="T148" s="39"/>
      <c r="U148" s="39">
        <f t="shared" si="63"/>
        <v>0</v>
      </c>
      <c r="V148" s="39"/>
      <c r="W148" s="39">
        <f t="shared" si="64"/>
        <v>0</v>
      </c>
      <c r="X148" s="39"/>
      <c r="Y148" s="39">
        <f t="shared" si="65"/>
        <v>0</v>
      </c>
      <c r="Z148" s="39"/>
      <c r="AA148" s="39">
        <f t="shared" si="66"/>
        <v>0</v>
      </c>
      <c r="AB148" s="39"/>
      <c r="AC148" s="39">
        <f t="shared" si="67"/>
        <v>0</v>
      </c>
      <c r="AD148" s="39"/>
      <c r="AE148" s="39">
        <f t="shared" si="48"/>
        <v>0</v>
      </c>
      <c r="AF148" s="39"/>
      <c r="AG148" s="39">
        <f t="shared" si="49"/>
        <v>0</v>
      </c>
      <c r="AH148" s="39"/>
      <c r="AI148" s="39">
        <f t="shared" si="50"/>
        <v>0</v>
      </c>
      <c r="AJ148" s="39"/>
      <c r="AK148" s="39">
        <f t="shared" si="51"/>
        <v>0</v>
      </c>
      <c r="AL148" s="39"/>
      <c r="AM148" s="39">
        <f t="shared" si="52"/>
        <v>0</v>
      </c>
      <c r="AN148" s="40">
        <f t="shared" si="45"/>
        <v>0</v>
      </c>
      <c r="AO148" s="40">
        <f t="shared" si="68"/>
        <v>0</v>
      </c>
      <c r="AP148" s="40">
        <f t="shared" si="70"/>
        <v>0</v>
      </c>
      <c r="AQ148" s="42">
        <f t="shared" si="71"/>
        <v>0</v>
      </c>
      <c r="AR148" s="43"/>
      <c r="AS148" s="45"/>
      <c r="AT148" s="46">
        <f t="shared" si="58"/>
        <v>0</v>
      </c>
      <c r="AU148" s="47" t="str">
        <f>IF(COUNTIF(AU149:AU190,"MEDIDO")&lt;&gt;0,"MEDIDO","NÃO MEDIDO")</f>
        <v>MEDIDO</v>
      </c>
      <c r="AV148" s="48"/>
    </row>
    <row r="149" spans="1:48" s="49" customFormat="1" ht="30" customHeight="1" x14ac:dyDescent="0.2">
      <c r="A149" s="6" t="s">
        <v>33</v>
      </c>
      <c r="B149" s="6"/>
      <c r="C149" s="92">
        <v>40100</v>
      </c>
      <c r="D149" s="93" t="s">
        <v>161</v>
      </c>
      <c r="E149" s="94"/>
      <c r="F149" s="95"/>
      <c r="G149" s="96"/>
      <c r="H149" s="97"/>
      <c r="I149" s="95">
        <f t="shared" si="59"/>
        <v>0</v>
      </c>
      <c r="J149" s="98"/>
      <c r="K149" s="99">
        <f t="shared" si="47"/>
        <v>0</v>
      </c>
      <c r="L149" s="39"/>
      <c r="M149" s="39">
        <f t="shared" si="69"/>
        <v>0</v>
      </c>
      <c r="N149" s="39"/>
      <c r="O149" s="39">
        <f t="shared" si="60"/>
        <v>0</v>
      </c>
      <c r="P149" s="39"/>
      <c r="Q149" s="39">
        <f t="shared" si="61"/>
        <v>0</v>
      </c>
      <c r="R149" s="39"/>
      <c r="S149" s="39">
        <f t="shared" si="62"/>
        <v>0</v>
      </c>
      <c r="T149" s="39"/>
      <c r="U149" s="39">
        <f t="shared" si="63"/>
        <v>0</v>
      </c>
      <c r="V149" s="39"/>
      <c r="W149" s="39">
        <f t="shared" si="64"/>
        <v>0</v>
      </c>
      <c r="X149" s="39"/>
      <c r="Y149" s="39">
        <f t="shared" si="65"/>
        <v>0</v>
      </c>
      <c r="Z149" s="39"/>
      <c r="AA149" s="39">
        <f t="shared" si="66"/>
        <v>0</v>
      </c>
      <c r="AB149" s="39"/>
      <c r="AC149" s="39">
        <f t="shared" si="67"/>
        <v>0</v>
      </c>
      <c r="AD149" s="39"/>
      <c r="AE149" s="39">
        <f t="shared" si="48"/>
        <v>0</v>
      </c>
      <c r="AF149" s="39"/>
      <c r="AG149" s="39">
        <f t="shared" si="49"/>
        <v>0</v>
      </c>
      <c r="AH149" s="39"/>
      <c r="AI149" s="39">
        <f t="shared" si="50"/>
        <v>0</v>
      </c>
      <c r="AJ149" s="39"/>
      <c r="AK149" s="39">
        <f t="shared" si="51"/>
        <v>0</v>
      </c>
      <c r="AL149" s="39"/>
      <c r="AM149" s="39">
        <f t="shared" si="52"/>
        <v>0</v>
      </c>
      <c r="AN149" s="40">
        <f t="shared" ref="AN149:AN212" si="72">SUMIF($L$11:$AM$11,"QUANTIDADE",L149:AM149)</f>
        <v>0</v>
      </c>
      <c r="AO149" s="40">
        <f t="shared" si="68"/>
        <v>0</v>
      </c>
      <c r="AP149" s="40">
        <f t="shared" si="70"/>
        <v>0</v>
      </c>
      <c r="AQ149" s="42">
        <f t="shared" si="71"/>
        <v>0</v>
      </c>
      <c r="AR149" s="43"/>
      <c r="AS149" s="45"/>
      <c r="AT149" s="46">
        <f t="shared" si="58"/>
        <v>0</v>
      </c>
      <c r="AU149" s="47" t="str">
        <f>IF(COUNTIF(AU150:AU152,"MEDIDO")&lt;&gt;0,"MEDIDO","NÃO MEDIDO")</f>
        <v>NÃO MEDIDO</v>
      </c>
      <c r="AV149" s="48"/>
    </row>
    <row r="150" spans="1:48" s="49" customFormat="1" ht="48" customHeight="1" x14ac:dyDescent="0.2">
      <c r="A150" s="49" t="s">
        <v>37</v>
      </c>
      <c r="C150" s="92" t="s">
        <v>162</v>
      </c>
      <c r="D150" s="93" t="s">
        <v>341</v>
      </c>
      <c r="E150" s="94" t="s">
        <v>50</v>
      </c>
      <c r="F150" s="95">
        <v>21</v>
      </c>
      <c r="G150" s="96"/>
      <c r="H150" s="97"/>
      <c r="I150" s="95">
        <f t="shared" si="59"/>
        <v>21</v>
      </c>
      <c r="J150" s="98">
        <v>26.05</v>
      </c>
      <c r="K150" s="99">
        <f t="shared" si="47"/>
        <v>547.04999999999995</v>
      </c>
      <c r="L150" s="39"/>
      <c r="M150" s="39">
        <f t="shared" si="69"/>
        <v>0</v>
      </c>
      <c r="N150" s="39"/>
      <c r="O150" s="39">
        <f t="shared" si="60"/>
        <v>0</v>
      </c>
      <c r="P150" s="39"/>
      <c r="Q150" s="39">
        <f t="shared" si="61"/>
        <v>0</v>
      </c>
      <c r="R150" s="39"/>
      <c r="S150" s="39">
        <f t="shared" si="62"/>
        <v>0</v>
      </c>
      <c r="T150" s="39"/>
      <c r="U150" s="39">
        <f t="shared" si="63"/>
        <v>0</v>
      </c>
      <c r="V150" s="39"/>
      <c r="W150" s="39">
        <f t="shared" si="64"/>
        <v>0</v>
      </c>
      <c r="X150" s="39"/>
      <c r="Y150" s="39">
        <f t="shared" si="65"/>
        <v>0</v>
      </c>
      <c r="Z150" s="39"/>
      <c r="AA150" s="39">
        <f t="shared" si="66"/>
        <v>0</v>
      </c>
      <c r="AB150" s="39"/>
      <c r="AC150" s="39">
        <f t="shared" si="67"/>
        <v>0</v>
      </c>
      <c r="AD150" s="39"/>
      <c r="AE150" s="39">
        <f t="shared" si="48"/>
        <v>0</v>
      </c>
      <c r="AF150" s="39"/>
      <c r="AG150" s="39">
        <f t="shared" si="49"/>
        <v>0</v>
      </c>
      <c r="AH150" s="39"/>
      <c r="AI150" s="39">
        <f t="shared" si="50"/>
        <v>0</v>
      </c>
      <c r="AJ150" s="39"/>
      <c r="AK150" s="39">
        <f t="shared" si="51"/>
        <v>0</v>
      </c>
      <c r="AL150" s="39"/>
      <c r="AM150" s="39">
        <f t="shared" si="52"/>
        <v>0</v>
      </c>
      <c r="AN150" s="40">
        <f t="shared" si="72"/>
        <v>0</v>
      </c>
      <c r="AO150" s="40">
        <f t="shared" si="68"/>
        <v>0</v>
      </c>
      <c r="AP150" s="40">
        <f t="shared" si="70"/>
        <v>21</v>
      </c>
      <c r="AQ150" s="42">
        <f t="shared" si="71"/>
        <v>547.04999999999995</v>
      </c>
      <c r="AR150" s="43"/>
      <c r="AS150" s="45"/>
      <c r="AT150" s="46">
        <f t="shared" si="58"/>
        <v>0</v>
      </c>
      <c r="AU150" s="47" t="str">
        <f t="shared" si="46"/>
        <v>NÃO MEDIDO</v>
      </c>
      <c r="AV150" s="48"/>
    </row>
    <row r="151" spans="1:48" s="49" customFormat="1" ht="54" customHeight="1" x14ac:dyDescent="0.2">
      <c r="A151" s="49" t="s">
        <v>37</v>
      </c>
      <c r="C151" s="92" t="s">
        <v>163</v>
      </c>
      <c r="D151" s="93" t="s">
        <v>342</v>
      </c>
      <c r="E151" s="94" t="s">
        <v>50</v>
      </c>
      <c r="F151" s="95">
        <v>21</v>
      </c>
      <c r="G151" s="96"/>
      <c r="H151" s="97"/>
      <c r="I151" s="95">
        <f t="shared" si="59"/>
        <v>21</v>
      </c>
      <c r="J151" s="98">
        <v>37.1</v>
      </c>
      <c r="K151" s="99">
        <f t="shared" si="47"/>
        <v>779.1</v>
      </c>
      <c r="L151" s="39"/>
      <c r="M151" s="39">
        <f t="shared" si="69"/>
        <v>0</v>
      </c>
      <c r="N151" s="39"/>
      <c r="O151" s="39">
        <f t="shared" si="60"/>
        <v>0</v>
      </c>
      <c r="P151" s="39"/>
      <c r="Q151" s="39">
        <f t="shared" si="61"/>
        <v>0</v>
      </c>
      <c r="R151" s="39"/>
      <c r="S151" s="39">
        <f t="shared" si="62"/>
        <v>0</v>
      </c>
      <c r="T151" s="39"/>
      <c r="U151" s="39">
        <f t="shared" si="63"/>
        <v>0</v>
      </c>
      <c r="V151" s="39"/>
      <c r="W151" s="39">
        <f t="shared" si="64"/>
        <v>0</v>
      </c>
      <c r="X151" s="39"/>
      <c r="Y151" s="39">
        <f t="shared" si="65"/>
        <v>0</v>
      </c>
      <c r="Z151" s="39"/>
      <c r="AA151" s="39">
        <f t="shared" si="66"/>
        <v>0</v>
      </c>
      <c r="AB151" s="39"/>
      <c r="AC151" s="39">
        <f t="shared" si="67"/>
        <v>0</v>
      </c>
      <c r="AD151" s="39"/>
      <c r="AE151" s="39">
        <f t="shared" si="48"/>
        <v>0</v>
      </c>
      <c r="AF151" s="39"/>
      <c r="AG151" s="39">
        <f t="shared" si="49"/>
        <v>0</v>
      </c>
      <c r="AH151" s="39"/>
      <c r="AI151" s="39">
        <f t="shared" si="50"/>
        <v>0</v>
      </c>
      <c r="AJ151" s="39"/>
      <c r="AK151" s="39">
        <f t="shared" si="51"/>
        <v>0</v>
      </c>
      <c r="AL151" s="39"/>
      <c r="AM151" s="39">
        <f t="shared" si="52"/>
        <v>0</v>
      </c>
      <c r="AN151" s="40">
        <f t="shared" si="72"/>
        <v>0</v>
      </c>
      <c r="AO151" s="40">
        <f t="shared" si="68"/>
        <v>0</v>
      </c>
      <c r="AP151" s="40">
        <f t="shared" si="70"/>
        <v>21</v>
      </c>
      <c r="AQ151" s="42">
        <f t="shared" si="71"/>
        <v>779.1</v>
      </c>
      <c r="AR151" s="43"/>
      <c r="AS151" s="45"/>
      <c r="AT151" s="46">
        <f t="shared" si="58"/>
        <v>0</v>
      </c>
      <c r="AU151" s="47" t="str">
        <f t="shared" si="46"/>
        <v>NÃO MEDIDO</v>
      </c>
      <c r="AV151" s="48"/>
    </row>
    <row r="152" spans="1:48" s="49" customFormat="1" ht="47.25" customHeight="1" x14ac:dyDescent="0.2">
      <c r="A152" s="49" t="s">
        <v>37</v>
      </c>
      <c r="C152" s="92" t="s">
        <v>343</v>
      </c>
      <c r="D152" s="93" t="s">
        <v>344</v>
      </c>
      <c r="E152" s="94" t="s">
        <v>50</v>
      </c>
      <c r="F152" s="95">
        <v>13</v>
      </c>
      <c r="G152" s="96"/>
      <c r="H152" s="97"/>
      <c r="I152" s="95">
        <f t="shared" si="59"/>
        <v>13</v>
      </c>
      <c r="J152" s="98">
        <v>126.28</v>
      </c>
      <c r="K152" s="99">
        <f t="shared" si="47"/>
        <v>1641.64</v>
      </c>
      <c r="L152" s="39"/>
      <c r="M152" s="39">
        <f t="shared" si="69"/>
        <v>0</v>
      </c>
      <c r="N152" s="39"/>
      <c r="O152" s="39">
        <f t="shared" si="60"/>
        <v>0</v>
      </c>
      <c r="P152" s="39"/>
      <c r="Q152" s="39">
        <f t="shared" si="61"/>
        <v>0</v>
      </c>
      <c r="R152" s="39"/>
      <c r="S152" s="39">
        <f t="shared" si="62"/>
        <v>0</v>
      </c>
      <c r="T152" s="39"/>
      <c r="U152" s="39">
        <f t="shared" si="63"/>
        <v>0</v>
      </c>
      <c r="V152" s="39"/>
      <c r="W152" s="39">
        <f t="shared" si="64"/>
        <v>0</v>
      </c>
      <c r="X152" s="39"/>
      <c r="Y152" s="39">
        <f t="shared" si="65"/>
        <v>0</v>
      </c>
      <c r="Z152" s="39"/>
      <c r="AA152" s="39">
        <f t="shared" si="66"/>
        <v>0</v>
      </c>
      <c r="AB152" s="39"/>
      <c r="AC152" s="39">
        <f t="shared" si="67"/>
        <v>0</v>
      </c>
      <c r="AD152" s="39"/>
      <c r="AE152" s="39">
        <f t="shared" si="48"/>
        <v>0</v>
      </c>
      <c r="AF152" s="39"/>
      <c r="AG152" s="39">
        <f t="shared" si="49"/>
        <v>0</v>
      </c>
      <c r="AH152" s="39"/>
      <c r="AI152" s="39">
        <f t="shared" si="50"/>
        <v>0</v>
      </c>
      <c r="AJ152" s="39"/>
      <c r="AK152" s="39">
        <f t="shared" si="51"/>
        <v>0</v>
      </c>
      <c r="AL152" s="39"/>
      <c r="AM152" s="39">
        <f t="shared" si="52"/>
        <v>0</v>
      </c>
      <c r="AN152" s="40">
        <f t="shared" si="72"/>
        <v>0</v>
      </c>
      <c r="AO152" s="40">
        <f t="shared" si="68"/>
        <v>0</v>
      </c>
      <c r="AP152" s="40">
        <f t="shared" si="70"/>
        <v>13</v>
      </c>
      <c r="AQ152" s="42">
        <f t="shared" si="71"/>
        <v>1641.64</v>
      </c>
      <c r="AR152" s="43"/>
      <c r="AS152" s="45"/>
      <c r="AT152" s="46">
        <f t="shared" si="58"/>
        <v>0</v>
      </c>
      <c r="AU152" s="47" t="str">
        <f t="shared" si="46"/>
        <v>NÃO MEDIDO</v>
      </c>
      <c r="AV152" s="48"/>
    </row>
    <row r="153" spans="1:48" s="49" customFormat="1" ht="30" customHeight="1" x14ac:dyDescent="0.2">
      <c r="A153" s="6" t="s">
        <v>33</v>
      </c>
      <c r="B153" s="6"/>
      <c r="C153" s="92">
        <v>40300</v>
      </c>
      <c r="D153" s="93" t="s">
        <v>164</v>
      </c>
      <c r="E153" s="94"/>
      <c r="F153" s="95"/>
      <c r="G153" s="96"/>
      <c r="H153" s="97"/>
      <c r="I153" s="95">
        <f t="shared" si="59"/>
        <v>0</v>
      </c>
      <c r="J153" s="98"/>
      <c r="K153" s="99">
        <f t="shared" si="47"/>
        <v>0</v>
      </c>
      <c r="L153" s="39"/>
      <c r="M153" s="39">
        <f t="shared" si="69"/>
        <v>0</v>
      </c>
      <c r="N153" s="39"/>
      <c r="O153" s="39">
        <f t="shared" si="60"/>
        <v>0</v>
      </c>
      <c r="P153" s="39"/>
      <c r="Q153" s="39">
        <f t="shared" si="61"/>
        <v>0</v>
      </c>
      <c r="R153" s="39"/>
      <c r="S153" s="39">
        <f t="shared" si="62"/>
        <v>0</v>
      </c>
      <c r="T153" s="39"/>
      <c r="U153" s="39">
        <f t="shared" si="63"/>
        <v>0</v>
      </c>
      <c r="V153" s="39"/>
      <c r="W153" s="39">
        <f t="shared" si="64"/>
        <v>0</v>
      </c>
      <c r="X153" s="39"/>
      <c r="Y153" s="39">
        <f t="shared" si="65"/>
        <v>0</v>
      </c>
      <c r="Z153" s="39"/>
      <c r="AA153" s="39">
        <f t="shared" si="66"/>
        <v>0</v>
      </c>
      <c r="AB153" s="39"/>
      <c r="AC153" s="39">
        <f t="shared" si="67"/>
        <v>0</v>
      </c>
      <c r="AD153" s="39"/>
      <c r="AE153" s="39">
        <f t="shared" si="48"/>
        <v>0</v>
      </c>
      <c r="AF153" s="39"/>
      <c r="AG153" s="39">
        <f t="shared" si="49"/>
        <v>0</v>
      </c>
      <c r="AH153" s="39"/>
      <c r="AI153" s="39">
        <f t="shared" si="50"/>
        <v>0</v>
      </c>
      <c r="AJ153" s="39"/>
      <c r="AK153" s="39">
        <f t="shared" si="51"/>
        <v>0</v>
      </c>
      <c r="AL153" s="39"/>
      <c r="AM153" s="39">
        <f t="shared" si="52"/>
        <v>0</v>
      </c>
      <c r="AN153" s="40">
        <f t="shared" si="72"/>
        <v>0</v>
      </c>
      <c r="AO153" s="40">
        <f t="shared" si="68"/>
        <v>0</v>
      </c>
      <c r="AP153" s="40">
        <f t="shared" si="70"/>
        <v>0</v>
      </c>
      <c r="AQ153" s="42">
        <f t="shared" si="71"/>
        <v>0</v>
      </c>
      <c r="AR153" s="43"/>
      <c r="AS153" s="45"/>
      <c r="AT153" s="46">
        <f t="shared" si="58"/>
        <v>0</v>
      </c>
      <c r="AU153" s="47" t="str">
        <f>IF(COUNTIF(AU154:AU155,"MEDIDO")&lt;&gt;0,"MEDIDO","NÃO MEDIDO")</f>
        <v>NÃO MEDIDO</v>
      </c>
      <c r="AV153" s="48"/>
    </row>
    <row r="154" spans="1:48" s="49" customFormat="1" ht="46.5" customHeight="1" x14ac:dyDescent="0.2">
      <c r="A154" s="49" t="s">
        <v>37</v>
      </c>
      <c r="C154" s="92" t="s">
        <v>165</v>
      </c>
      <c r="D154" s="93" t="s">
        <v>166</v>
      </c>
      <c r="E154" s="94" t="s">
        <v>167</v>
      </c>
      <c r="F154" s="95">
        <v>2400</v>
      </c>
      <c r="G154" s="96"/>
      <c r="H154" s="97"/>
      <c r="I154" s="95">
        <f t="shared" si="59"/>
        <v>2400</v>
      </c>
      <c r="J154" s="98">
        <v>16.53</v>
      </c>
      <c r="K154" s="99">
        <f t="shared" si="47"/>
        <v>39672</v>
      </c>
      <c r="L154" s="39"/>
      <c r="M154" s="39">
        <f t="shared" si="69"/>
        <v>0</v>
      </c>
      <c r="N154" s="39"/>
      <c r="O154" s="39">
        <f t="shared" si="60"/>
        <v>0</v>
      </c>
      <c r="P154" s="39"/>
      <c r="Q154" s="39">
        <f t="shared" si="61"/>
        <v>0</v>
      </c>
      <c r="R154" s="39"/>
      <c r="S154" s="39">
        <f t="shared" si="62"/>
        <v>0</v>
      </c>
      <c r="T154" s="39"/>
      <c r="U154" s="39">
        <f t="shared" si="63"/>
        <v>0</v>
      </c>
      <c r="V154" s="39"/>
      <c r="W154" s="39">
        <f t="shared" si="64"/>
        <v>0</v>
      </c>
      <c r="X154" s="39"/>
      <c r="Y154" s="39">
        <f t="shared" si="65"/>
        <v>0</v>
      </c>
      <c r="Z154" s="39"/>
      <c r="AA154" s="39">
        <f t="shared" si="66"/>
        <v>0</v>
      </c>
      <c r="AB154" s="39"/>
      <c r="AC154" s="39">
        <f t="shared" si="67"/>
        <v>0</v>
      </c>
      <c r="AD154" s="39"/>
      <c r="AE154" s="39">
        <f t="shared" si="48"/>
        <v>0</v>
      </c>
      <c r="AF154" s="39"/>
      <c r="AG154" s="39">
        <f t="shared" si="49"/>
        <v>0</v>
      </c>
      <c r="AH154" s="39"/>
      <c r="AI154" s="39">
        <f t="shared" si="50"/>
        <v>0</v>
      </c>
      <c r="AJ154" s="39"/>
      <c r="AK154" s="39">
        <f t="shared" si="51"/>
        <v>0</v>
      </c>
      <c r="AL154" s="39"/>
      <c r="AM154" s="39">
        <f t="shared" si="52"/>
        <v>0</v>
      </c>
      <c r="AN154" s="40">
        <f t="shared" si="72"/>
        <v>0</v>
      </c>
      <c r="AO154" s="40">
        <f t="shared" si="68"/>
        <v>0</v>
      </c>
      <c r="AP154" s="40">
        <f t="shared" si="70"/>
        <v>2400</v>
      </c>
      <c r="AQ154" s="42">
        <f t="shared" si="71"/>
        <v>39672</v>
      </c>
      <c r="AR154" s="43"/>
      <c r="AS154" s="45"/>
      <c r="AT154" s="46">
        <f t="shared" si="58"/>
        <v>0</v>
      </c>
      <c r="AU154" s="47" t="str">
        <f t="shared" ref="AU154:AU155" si="73">IF(AT154&lt;&gt;0,"MEDIDO","NÃO MEDIDO")</f>
        <v>NÃO MEDIDO</v>
      </c>
      <c r="AV154" s="48"/>
    </row>
    <row r="155" spans="1:48" s="49" customFormat="1" ht="46.5" customHeight="1" x14ac:dyDescent="0.2">
      <c r="A155" s="49" t="s">
        <v>37</v>
      </c>
      <c r="C155" s="92" t="s">
        <v>168</v>
      </c>
      <c r="D155" s="93" t="s">
        <v>166</v>
      </c>
      <c r="E155" s="94" t="s">
        <v>169</v>
      </c>
      <c r="F155" s="95">
        <v>800</v>
      </c>
      <c r="G155" s="96"/>
      <c r="H155" s="97"/>
      <c r="I155" s="95">
        <f t="shared" si="59"/>
        <v>800</v>
      </c>
      <c r="J155" s="98">
        <v>16.350000000000001</v>
      </c>
      <c r="K155" s="99">
        <f t="shared" si="47"/>
        <v>13080</v>
      </c>
      <c r="L155" s="39"/>
      <c r="M155" s="39">
        <f t="shared" si="69"/>
        <v>0</v>
      </c>
      <c r="N155" s="39"/>
      <c r="O155" s="39">
        <f t="shared" si="60"/>
        <v>0</v>
      </c>
      <c r="P155" s="39"/>
      <c r="Q155" s="39">
        <f t="shared" si="61"/>
        <v>0</v>
      </c>
      <c r="R155" s="39"/>
      <c r="S155" s="39">
        <f t="shared" si="62"/>
        <v>0</v>
      </c>
      <c r="T155" s="39"/>
      <c r="U155" s="39">
        <f t="shared" si="63"/>
        <v>0</v>
      </c>
      <c r="V155" s="39"/>
      <c r="W155" s="39">
        <f t="shared" si="64"/>
        <v>0</v>
      </c>
      <c r="X155" s="39"/>
      <c r="Y155" s="39">
        <f t="shared" si="65"/>
        <v>0</v>
      </c>
      <c r="Z155" s="39"/>
      <c r="AA155" s="39">
        <f t="shared" si="66"/>
        <v>0</v>
      </c>
      <c r="AB155" s="39"/>
      <c r="AC155" s="39">
        <f t="shared" si="67"/>
        <v>0</v>
      </c>
      <c r="AD155" s="39"/>
      <c r="AE155" s="39">
        <f t="shared" si="48"/>
        <v>0</v>
      </c>
      <c r="AF155" s="39"/>
      <c r="AG155" s="39">
        <f t="shared" si="49"/>
        <v>0</v>
      </c>
      <c r="AH155" s="39"/>
      <c r="AI155" s="39">
        <f t="shared" si="50"/>
        <v>0</v>
      </c>
      <c r="AJ155" s="39"/>
      <c r="AK155" s="39">
        <f t="shared" si="51"/>
        <v>0</v>
      </c>
      <c r="AL155" s="39"/>
      <c r="AM155" s="39">
        <f t="shared" si="52"/>
        <v>0</v>
      </c>
      <c r="AN155" s="40">
        <f t="shared" si="72"/>
        <v>0</v>
      </c>
      <c r="AO155" s="40">
        <f t="shared" si="68"/>
        <v>0</v>
      </c>
      <c r="AP155" s="40">
        <f t="shared" si="70"/>
        <v>800</v>
      </c>
      <c r="AQ155" s="42">
        <f t="shared" si="71"/>
        <v>13080</v>
      </c>
      <c r="AR155" s="43"/>
      <c r="AS155" s="45"/>
      <c r="AT155" s="46">
        <f t="shared" si="58"/>
        <v>0</v>
      </c>
      <c r="AU155" s="47" t="str">
        <f t="shared" si="73"/>
        <v>NÃO MEDIDO</v>
      </c>
      <c r="AV155" s="48"/>
    </row>
    <row r="156" spans="1:48" s="49" customFormat="1" ht="30" customHeight="1" x14ac:dyDescent="0.2">
      <c r="A156" s="6" t="s">
        <v>33</v>
      </c>
      <c r="B156" s="6"/>
      <c r="C156" s="92">
        <v>40600</v>
      </c>
      <c r="D156" s="93" t="s">
        <v>170</v>
      </c>
      <c r="E156" s="94"/>
      <c r="F156" s="95"/>
      <c r="G156" s="96"/>
      <c r="H156" s="97"/>
      <c r="I156" s="95">
        <f t="shared" si="59"/>
        <v>0</v>
      </c>
      <c r="J156" s="98"/>
      <c r="K156" s="99">
        <f t="shared" si="47"/>
        <v>0</v>
      </c>
      <c r="L156" s="39"/>
      <c r="M156" s="39">
        <f t="shared" si="69"/>
        <v>0</v>
      </c>
      <c r="N156" s="39"/>
      <c r="O156" s="39">
        <f t="shared" si="60"/>
        <v>0</v>
      </c>
      <c r="P156" s="39"/>
      <c r="Q156" s="39">
        <f t="shared" si="61"/>
        <v>0</v>
      </c>
      <c r="R156" s="39"/>
      <c r="S156" s="39">
        <f t="shared" si="62"/>
        <v>0</v>
      </c>
      <c r="T156" s="39"/>
      <c r="U156" s="39">
        <f t="shared" si="63"/>
        <v>0</v>
      </c>
      <c r="V156" s="39"/>
      <c r="W156" s="39">
        <f t="shared" si="64"/>
        <v>0</v>
      </c>
      <c r="X156" s="39"/>
      <c r="Y156" s="39">
        <f t="shared" si="65"/>
        <v>0</v>
      </c>
      <c r="Z156" s="39"/>
      <c r="AA156" s="39">
        <f t="shared" si="66"/>
        <v>0</v>
      </c>
      <c r="AB156" s="39"/>
      <c r="AC156" s="39">
        <f t="shared" si="67"/>
        <v>0</v>
      </c>
      <c r="AD156" s="39"/>
      <c r="AE156" s="39">
        <f t="shared" si="48"/>
        <v>0</v>
      </c>
      <c r="AF156" s="39"/>
      <c r="AG156" s="39">
        <f t="shared" si="49"/>
        <v>0</v>
      </c>
      <c r="AH156" s="39"/>
      <c r="AI156" s="39">
        <f t="shared" si="50"/>
        <v>0</v>
      </c>
      <c r="AJ156" s="39"/>
      <c r="AK156" s="39">
        <f t="shared" si="51"/>
        <v>0</v>
      </c>
      <c r="AL156" s="39"/>
      <c r="AM156" s="39">
        <f t="shared" si="52"/>
        <v>0</v>
      </c>
      <c r="AN156" s="40">
        <f t="shared" si="72"/>
        <v>0</v>
      </c>
      <c r="AO156" s="40">
        <f t="shared" si="68"/>
        <v>0</v>
      </c>
      <c r="AP156" s="40">
        <f t="shared" si="70"/>
        <v>0</v>
      </c>
      <c r="AQ156" s="42">
        <f t="shared" si="71"/>
        <v>0</v>
      </c>
      <c r="AR156" s="43"/>
      <c r="AS156" s="45"/>
      <c r="AT156" s="46">
        <f t="shared" si="58"/>
        <v>750.64</v>
      </c>
      <c r="AU156" s="47" t="str">
        <f>IF(COUNTIF(AU157:AU165,"MEDIDO")&lt;&gt;0,"MEDIDO","NÃO MEDIDO")</f>
        <v>NÃO MEDIDO</v>
      </c>
      <c r="AV156" s="48"/>
    </row>
    <row r="157" spans="1:48" s="49" customFormat="1" ht="45.75" customHeight="1" x14ac:dyDescent="0.2">
      <c r="A157" s="49" t="s">
        <v>37</v>
      </c>
      <c r="C157" s="92" t="s">
        <v>345</v>
      </c>
      <c r="D157" s="93" t="s">
        <v>346</v>
      </c>
      <c r="E157" s="94" t="s">
        <v>58</v>
      </c>
      <c r="F157" s="95">
        <v>1554</v>
      </c>
      <c r="G157" s="96"/>
      <c r="H157" s="97"/>
      <c r="I157" s="95">
        <f t="shared" si="59"/>
        <v>1554</v>
      </c>
      <c r="J157" s="98">
        <v>21.83</v>
      </c>
      <c r="K157" s="99">
        <f t="shared" si="47"/>
        <v>33923.82</v>
      </c>
      <c r="L157" s="39">
        <v>750.64</v>
      </c>
      <c r="M157" s="39">
        <f t="shared" si="69"/>
        <v>16386.47</v>
      </c>
      <c r="N157" s="39"/>
      <c r="O157" s="39">
        <f t="shared" si="60"/>
        <v>0</v>
      </c>
      <c r="P157" s="39"/>
      <c r="Q157" s="39">
        <f t="shared" si="61"/>
        <v>0</v>
      </c>
      <c r="R157" s="39"/>
      <c r="S157" s="39">
        <f t="shared" si="62"/>
        <v>0</v>
      </c>
      <c r="T157" s="39"/>
      <c r="U157" s="39">
        <f t="shared" si="63"/>
        <v>0</v>
      </c>
      <c r="V157" s="39"/>
      <c r="W157" s="39">
        <f t="shared" si="64"/>
        <v>0</v>
      </c>
      <c r="X157" s="39"/>
      <c r="Y157" s="39">
        <f t="shared" si="65"/>
        <v>0</v>
      </c>
      <c r="Z157" s="39"/>
      <c r="AA157" s="39">
        <f t="shared" si="66"/>
        <v>0</v>
      </c>
      <c r="AB157" s="39"/>
      <c r="AC157" s="39">
        <f t="shared" si="67"/>
        <v>0</v>
      </c>
      <c r="AD157" s="39"/>
      <c r="AE157" s="39">
        <f t="shared" si="48"/>
        <v>0</v>
      </c>
      <c r="AF157" s="39"/>
      <c r="AG157" s="39">
        <f t="shared" si="49"/>
        <v>0</v>
      </c>
      <c r="AH157" s="39"/>
      <c r="AI157" s="39">
        <f t="shared" si="50"/>
        <v>0</v>
      </c>
      <c r="AJ157" s="39"/>
      <c r="AK157" s="39">
        <f t="shared" si="51"/>
        <v>0</v>
      </c>
      <c r="AL157" s="39"/>
      <c r="AM157" s="39">
        <f t="shared" si="52"/>
        <v>0</v>
      </c>
      <c r="AN157" s="40">
        <f t="shared" si="72"/>
        <v>0</v>
      </c>
      <c r="AO157" s="40">
        <f t="shared" si="68"/>
        <v>0</v>
      </c>
      <c r="AP157" s="40">
        <f t="shared" si="70"/>
        <v>1554</v>
      </c>
      <c r="AQ157" s="42">
        <f t="shared" si="71"/>
        <v>33923.82</v>
      </c>
      <c r="AR157" s="43"/>
      <c r="AS157" s="45"/>
      <c r="AT157" s="46">
        <f t="shared" si="58"/>
        <v>0</v>
      </c>
      <c r="AU157" s="47" t="str">
        <f t="shared" si="46"/>
        <v>NÃO MEDIDO</v>
      </c>
      <c r="AV157" s="48"/>
    </row>
    <row r="158" spans="1:48" s="49" customFormat="1" ht="45.75" customHeight="1" x14ac:dyDescent="0.2">
      <c r="A158" s="49" t="s">
        <v>37</v>
      </c>
      <c r="C158" s="92" t="s">
        <v>171</v>
      </c>
      <c r="D158" s="93" t="s">
        <v>172</v>
      </c>
      <c r="E158" s="94" t="s">
        <v>58</v>
      </c>
      <c r="F158" s="95">
        <v>207</v>
      </c>
      <c r="G158" s="96"/>
      <c r="H158" s="97"/>
      <c r="I158" s="95">
        <f t="shared" si="59"/>
        <v>207</v>
      </c>
      <c r="J158" s="98">
        <v>16.010000000000002</v>
      </c>
      <c r="K158" s="99">
        <f t="shared" si="47"/>
        <v>3314.07</v>
      </c>
      <c r="L158" s="39"/>
      <c r="M158" s="39">
        <f t="shared" si="69"/>
        <v>0</v>
      </c>
      <c r="N158" s="39"/>
      <c r="O158" s="39">
        <f t="shared" si="60"/>
        <v>0</v>
      </c>
      <c r="P158" s="39"/>
      <c r="Q158" s="39">
        <f t="shared" si="61"/>
        <v>0</v>
      </c>
      <c r="R158" s="39"/>
      <c r="S158" s="39">
        <f t="shared" si="62"/>
        <v>0</v>
      </c>
      <c r="T158" s="39"/>
      <c r="U158" s="39">
        <f t="shared" si="63"/>
        <v>0</v>
      </c>
      <c r="V158" s="39"/>
      <c r="W158" s="39">
        <f t="shared" si="64"/>
        <v>0</v>
      </c>
      <c r="X158" s="39"/>
      <c r="Y158" s="39">
        <f t="shared" si="65"/>
        <v>0</v>
      </c>
      <c r="Z158" s="39"/>
      <c r="AA158" s="39">
        <f t="shared" si="66"/>
        <v>0</v>
      </c>
      <c r="AB158" s="39"/>
      <c r="AC158" s="39">
        <f t="shared" si="67"/>
        <v>0</v>
      </c>
      <c r="AD158" s="39"/>
      <c r="AE158" s="39">
        <f t="shared" si="48"/>
        <v>0</v>
      </c>
      <c r="AF158" s="39"/>
      <c r="AG158" s="39">
        <f t="shared" si="49"/>
        <v>0</v>
      </c>
      <c r="AH158" s="39"/>
      <c r="AI158" s="39">
        <f t="shared" si="50"/>
        <v>0</v>
      </c>
      <c r="AJ158" s="39"/>
      <c r="AK158" s="39">
        <f t="shared" si="51"/>
        <v>0</v>
      </c>
      <c r="AL158" s="39"/>
      <c r="AM158" s="39">
        <f t="shared" si="52"/>
        <v>0</v>
      </c>
      <c r="AN158" s="40">
        <f t="shared" si="72"/>
        <v>0</v>
      </c>
      <c r="AO158" s="40">
        <f t="shared" si="68"/>
        <v>0</v>
      </c>
      <c r="AP158" s="40">
        <f t="shared" si="70"/>
        <v>207</v>
      </c>
      <c r="AQ158" s="42">
        <f t="shared" si="71"/>
        <v>3314.07</v>
      </c>
      <c r="AR158" s="43"/>
      <c r="AS158" s="45"/>
      <c r="AT158" s="46">
        <f t="shared" si="58"/>
        <v>0</v>
      </c>
      <c r="AU158" s="47" t="str">
        <f t="shared" si="46"/>
        <v>NÃO MEDIDO</v>
      </c>
      <c r="AV158" s="48"/>
    </row>
    <row r="159" spans="1:48" s="49" customFormat="1" ht="45.75" customHeight="1" x14ac:dyDescent="0.2">
      <c r="A159" s="49" t="s">
        <v>37</v>
      </c>
      <c r="C159" s="92" t="s">
        <v>347</v>
      </c>
      <c r="D159" s="93" t="s">
        <v>348</v>
      </c>
      <c r="E159" s="94" t="s">
        <v>58</v>
      </c>
      <c r="F159" s="95">
        <v>287</v>
      </c>
      <c r="G159" s="96"/>
      <c r="H159" s="97"/>
      <c r="I159" s="95">
        <f t="shared" si="59"/>
        <v>287</v>
      </c>
      <c r="J159" s="98">
        <v>2.97</v>
      </c>
      <c r="K159" s="99">
        <f t="shared" si="47"/>
        <v>852.39</v>
      </c>
      <c r="L159" s="39"/>
      <c r="M159" s="39">
        <f t="shared" si="69"/>
        <v>0</v>
      </c>
      <c r="N159" s="39"/>
      <c r="O159" s="39">
        <f t="shared" si="60"/>
        <v>0</v>
      </c>
      <c r="P159" s="39"/>
      <c r="Q159" s="39">
        <f t="shared" si="61"/>
        <v>0</v>
      </c>
      <c r="R159" s="39"/>
      <c r="S159" s="39">
        <f t="shared" si="62"/>
        <v>0</v>
      </c>
      <c r="T159" s="39"/>
      <c r="U159" s="39">
        <f t="shared" si="63"/>
        <v>0</v>
      </c>
      <c r="V159" s="39"/>
      <c r="W159" s="39">
        <f t="shared" si="64"/>
        <v>0</v>
      </c>
      <c r="X159" s="39"/>
      <c r="Y159" s="39">
        <f t="shared" si="65"/>
        <v>0</v>
      </c>
      <c r="Z159" s="39"/>
      <c r="AA159" s="39">
        <f t="shared" si="66"/>
        <v>0</v>
      </c>
      <c r="AB159" s="39"/>
      <c r="AC159" s="39">
        <f t="shared" si="67"/>
        <v>0</v>
      </c>
      <c r="AD159" s="39"/>
      <c r="AE159" s="39">
        <f t="shared" si="48"/>
        <v>0</v>
      </c>
      <c r="AF159" s="39"/>
      <c r="AG159" s="39">
        <f t="shared" si="49"/>
        <v>0</v>
      </c>
      <c r="AH159" s="39"/>
      <c r="AI159" s="39">
        <f t="shared" si="50"/>
        <v>0</v>
      </c>
      <c r="AJ159" s="39"/>
      <c r="AK159" s="39">
        <f t="shared" si="51"/>
        <v>0</v>
      </c>
      <c r="AL159" s="39"/>
      <c r="AM159" s="39">
        <f t="shared" si="52"/>
        <v>0</v>
      </c>
      <c r="AN159" s="40">
        <f t="shared" si="72"/>
        <v>0</v>
      </c>
      <c r="AO159" s="40">
        <f t="shared" si="68"/>
        <v>0</v>
      </c>
      <c r="AP159" s="40">
        <f t="shared" si="70"/>
        <v>287</v>
      </c>
      <c r="AQ159" s="42">
        <f t="shared" si="71"/>
        <v>852.39</v>
      </c>
      <c r="AR159" s="43"/>
      <c r="AS159" s="45"/>
      <c r="AT159" s="46">
        <f t="shared" si="58"/>
        <v>0</v>
      </c>
      <c r="AU159" s="47" t="str">
        <f t="shared" si="46"/>
        <v>NÃO MEDIDO</v>
      </c>
      <c r="AV159" s="48"/>
    </row>
    <row r="160" spans="1:48" s="49" customFormat="1" ht="45.75" customHeight="1" x14ac:dyDescent="0.2">
      <c r="A160" s="49" t="s">
        <v>37</v>
      </c>
      <c r="C160" s="92" t="s">
        <v>349</v>
      </c>
      <c r="D160" s="93" t="s">
        <v>350</v>
      </c>
      <c r="E160" s="94" t="s">
        <v>58</v>
      </c>
      <c r="F160" s="95">
        <v>1629</v>
      </c>
      <c r="G160" s="96"/>
      <c r="H160" s="97"/>
      <c r="I160" s="95">
        <f t="shared" si="59"/>
        <v>1629</v>
      </c>
      <c r="J160" s="98">
        <v>1.1599999999999999</v>
      </c>
      <c r="K160" s="99">
        <f t="shared" si="47"/>
        <v>1889.64</v>
      </c>
      <c r="L160" s="39"/>
      <c r="M160" s="39">
        <f t="shared" si="69"/>
        <v>0</v>
      </c>
      <c r="N160" s="39"/>
      <c r="O160" s="39">
        <f t="shared" si="60"/>
        <v>0</v>
      </c>
      <c r="P160" s="39"/>
      <c r="Q160" s="39">
        <f t="shared" si="61"/>
        <v>0</v>
      </c>
      <c r="R160" s="39"/>
      <c r="S160" s="39">
        <f t="shared" si="62"/>
        <v>0</v>
      </c>
      <c r="T160" s="39"/>
      <c r="U160" s="39">
        <f t="shared" si="63"/>
        <v>0</v>
      </c>
      <c r="V160" s="39"/>
      <c r="W160" s="39">
        <f t="shared" si="64"/>
        <v>0</v>
      </c>
      <c r="X160" s="39"/>
      <c r="Y160" s="39">
        <f t="shared" si="65"/>
        <v>0</v>
      </c>
      <c r="Z160" s="39"/>
      <c r="AA160" s="39">
        <f t="shared" si="66"/>
        <v>0</v>
      </c>
      <c r="AB160" s="39"/>
      <c r="AC160" s="39">
        <f t="shared" si="67"/>
        <v>0</v>
      </c>
      <c r="AD160" s="39"/>
      <c r="AE160" s="39">
        <f t="shared" si="48"/>
        <v>0</v>
      </c>
      <c r="AF160" s="39"/>
      <c r="AG160" s="39">
        <f t="shared" si="49"/>
        <v>0</v>
      </c>
      <c r="AH160" s="39"/>
      <c r="AI160" s="39">
        <f t="shared" si="50"/>
        <v>0</v>
      </c>
      <c r="AJ160" s="39"/>
      <c r="AK160" s="39">
        <f t="shared" si="51"/>
        <v>0</v>
      </c>
      <c r="AL160" s="39"/>
      <c r="AM160" s="39">
        <f t="shared" si="52"/>
        <v>0</v>
      </c>
      <c r="AN160" s="40">
        <f t="shared" si="72"/>
        <v>0</v>
      </c>
      <c r="AO160" s="40">
        <f t="shared" si="68"/>
        <v>0</v>
      </c>
      <c r="AP160" s="40">
        <f t="shared" si="70"/>
        <v>1629</v>
      </c>
      <c r="AQ160" s="42">
        <f t="shared" si="71"/>
        <v>1889.64</v>
      </c>
      <c r="AR160" s="43"/>
      <c r="AS160" s="45"/>
      <c r="AT160" s="46">
        <f t="shared" si="58"/>
        <v>0</v>
      </c>
      <c r="AU160" s="47" t="str">
        <f t="shared" si="46"/>
        <v>NÃO MEDIDO</v>
      </c>
      <c r="AV160" s="48"/>
    </row>
    <row r="161" spans="1:48" s="49" customFormat="1" ht="45.75" customHeight="1" x14ac:dyDescent="0.2">
      <c r="A161" s="49" t="s">
        <v>37</v>
      </c>
      <c r="C161" s="92" t="s">
        <v>351</v>
      </c>
      <c r="D161" s="93" t="s">
        <v>352</v>
      </c>
      <c r="E161" s="94" t="s">
        <v>58</v>
      </c>
      <c r="F161" s="95">
        <v>449</v>
      </c>
      <c r="G161" s="96"/>
      <c r="H161" s="97"/>
      <c r="I161" s="95">
        <f t="shared" si="59"/>
        <v>449</v>
      </c>
      <c r="J161" s="98">
        <v>40.270000000000003</v>
      </c>
      <c r="K161" s="99">
        <f t="shared" si="47"/>
        <v>18081.23</v>
      </c>
      <c r="L161" s="39"/>
      <c r="M161" s="39">
        <f t="shared" si="69"/>
        <v>0</v>
      </c>
      <c r="N161" s="39"/>
      <c r="O161" s="39">
        <f t="shared" si="60"/>
        <v>0</v>
      </c>
      <c r="P161" s="39"/>
      <c r="Q161" s="39">
        <f t="shared" si="61"/>
        <v>0</v>
      </c>
      <c r="R161" s="39"/>
      <c r="S161" s="39">
        <f t="shared" si="62"/>
        <v>0</v>
      </c>
      <c r="T161" s="39"/>
      <c r="U161" s="39">
        <f t="shared" si="63"/>
        <v>0</v>
      </c>
      <c r="V161" s="39"/>
      <c r="W161" s="39">
        <f t="shared" si="64"/>
        <v>0</v>
      </c>
      <c r="X161" s="39"/>
      <c r="Y161" s="39">
        <f t="shared" si="65"/>
        <v>0</v>
      </c>
      <c r="Z161" s="39"/>
      <c r="AA161" s="39">
        <f t="shared" si="66"/>
        <v>0</v>
      </c>
      <c r="AB161" s="39"/>
      <c r="AC161" s="39">
        <f t="shared" si="67"/>
        <v>0</v>
      </c>
      <c r="AD161" s="39"/>
      <c r="AE161" s="39">
        <f t="shared" si="48"/>
        <v>0</v>
      </c>
      <c r="AF161" s="39"/>
      <c r="AG161" s="39">
        <f t="shared" si="49"/>
        <v>0</v>
      </c>
      <c r="AH161" s="39"/>
      <c r="AI161" s="39">
        <f t="shared" si="50"/>
        <v>0</v>
      </c>
      <c r="AJ161" s="39"/>
      <c r="AK161" s="39">
        <f t="shared" si="51"/>
        <v>0</v>
      </c>
      <c r="AL161" s="39"/>
      <c r="AM161" s="39">
        <f t="shared" si="52"/>
        <v>0</v>
      </c>
      <c r="AN161" s="40">
        <f t="shared" si="72"/>
        <v>0</v>
      </c>
      <c r="AO161" s="40">
        <f t="shared" si="68"/>
        <v>0</v>
      </c>
      <c r="AP161" s="40">
        <f t="shared" si="70"/>
        <v>449</v>
      </c>
      <c r="AQ161" s="42">
        <f t="shared" si="71"/>
        <v>18081.23</v>
      </c>
      <c r="AR161" s="43"/>
      <c r="AS161" s="45"/>
      <c r="AT161" s="46">
        <f t="shared" si="58"/>
        <v>0</v>
      </c>
      <c r="AU161" s="47" t="str">
        <f t="shared" si="46"/>
        <v>NÃO MEDIDO</v>
      </c>
      <c r="AV161" s="48"/>
    </row>
    <row r="162" spans="1:48" s="49" customFormat="1" ht="45.75" customHeight="1" x14ac:dyDescent="0.2">
      <c r="A162" s="49" t="s">
        <v>37</v>
      </c>
      <c r="C162" s="92" t="s">
        <v>353</v>
      </c>
      <c r="D162" s="93" t="s">
        <v>354</v>
      </c>
      <c r="E162" s="94" t="s">
        <v>58</v>
      </c>
      <c r="F162" s="95">
        <v>367</v>
      </c>
      <c r="G162" s="96"/>
      <c r="H162" s="97"/>
      <c r="I162" s="95">
        <f t="shared" si="59"/>
        <v>367</v>
      </c>
      <c r="J162" s="98">
        <v>28.15</v>
      </c>
      <c r="K162" s="99">
        <f t="shared" si="47"/>
        <v>10331.049999999999</v>
      </c>
      <c r="L162" s="39"/>
      <c r="M162" s="39">
        <f t="shared" si="69"/>
        <v>0</v>
      </c>
      <c r="N162" s="39"/>
      <c r="O162" s="39">
        <f t="shared" si="60"/>
        <v>0</v>
      </c>
      <c r="P162" s="39"/>
      <c r="Q162" s="39">
        <f t="shared" si="61"/>
        <v>0</v>
      </c>
      <c r="R162" s="39"/>
      <c r="S162" s="39">
        <f t="shared" si="62"/>
        <v>0</v>
      </c>
      <c r="T162" s="39"/>
      <c r="U162" s="39">
        <f t="shared" si="63"/>
        <v>0</v>
      </c>
      <c r="V162" s="39"/>
      <c r="W162" s="39">
        <f t="shared" si="64"/>
        <v>0</v>
      </c>
      <c r="X162" s="39"/>
      <c r="Y162" s="39">
        <f t="shared" si="65"/>
        <v>0</v>
      </c>
      <c r="Z162" s="39"/>
      <c r="AA162" s="39">
        <f t="shared" si="66"/>
        <v>0</v>
      </c>
      <c r="AB162" s="39"/>
      <c r="AC162" s="39">
        <f t="shared" si="67"/>
        <v>0</v>
      </c>
      <c r="AD162" s="39"/>
      <c r="AE162" s="39">
        <f t="shared" si="48"/>
        <v>0</v>
      </c>
      <c r="AF162" s="39"/>
      <c r="AG162" s="39">
        <f t="shared" si="49"/>
        <v>0</v>
      </c>
      <c r="AH162" s="39"/>
      <c r="AI162" s="39">
        <f t="shared" si="50"/>
        <v>0</v>
      </c>
      <c r="AJ162" s="39"/>
      <c r="AK162" s="39">
        <f t="shared" si="51"/>
        <v>0</v>
      </c>
      <c r="AL162" s="39"/>
      <c r="AM162" s="39">
        <f t="shared" si="52"/>
        <v>0</v>
      </c>
      <c r="AN162" s="40">
        <f t="shared" si="72"/>
        <v>0</v>
      </c>
      <c r="AO162" s="40">
        <f t="shared" si="68"/>
        <v>0</v>
      </c>
      <c r="AP162" s="40">
        <f t="shared" si="70"/>
        <v>367</v>
      </c>
      <c r="AQ162" s="42">
        <f t="shared" si="71"/>
        <v>10331.049999999999</v>
      </c>
      <c r="AR162" s="43"/>
      <c r="AS162" s="45"/>
      <c r="AT162" s="46">
        <f t="shared" si="58"/>
        <v>0</v>
      </c>
      <c r="AU162" s="47" t="str">
        <f t="shared" si="46"/>
        <v>NÃO MEDIDO</v>
      </c>
      <c r="AV162" s="48"/>
    </row>
    <row r="163" spans="1:48" s="49" customFormat="1" ht="45.75" customHeight="1" x14ac:dyDescent="0.2">
      <c r="A163" s="49" t="s">
        <v>37</v>
      </c>
      <c r="C163" s="92" t="s">
        <v>355</v>
      </c>
      <c r="D163" s="93" t="s">
        <v>356</v>
      </c>
      <c r="E163" s="94" t="s">
        <v>58</v>
      </c>
      <c r="F163" s="95">
        <v>58</v>
      </c>
      <c r="G163" s="96"/>
      <c r="H163" s="97"/>
      <c r="I163" s="95">
        <f t="shared" si="59"/>
        <v>58</v>
      </c>
      <c r="J163" s="98">
        <v>28.35</v>
      </c>
      <c r="K163" s="99">
        <f t="shared" si="47"/>
        <v>1644.3</v>
      </c>
      <c r="L163" s="39"/>
      <c r="M163" s="39">
        <f t="shared" si="69"/>
        <v>0</v>
      </c>
      <c r="N163" s="39"/>
      <c r="O163" s="39">
        <f t="shared" si="60"/>
        <v>0</v>
      </c>
      <c r="P163" s="39"/>
      <c r="Q163" s="39">
        <f t="shared" si="61"/>
        <v>0</v>
      </c>
      <c r="R163" s="39"/>
      <c r="S163" s="39">
        <f t="shared" si="62"/>
        <v>0</v>
      </c>
      <c r="T163" s="39"/>
      <c r="U163" s="39">
        <f t="shared" si="63"/>
        <v>0</v>
      </c>
      <c r="V163" s="39"/>
      <c r="W163" s="39">
        <f t="shared" si="64"/>
        <v>0</v>
      </c>
      <c r="X163" s="39"/>
      <c r="Y163" s="39">
        <f t="shared" si="65"/>
        <v>0</v>
      </c>
      <c r="Z163" s="39"/>
      <c r="AA163" s="39">
        <f t="shared" si="66"/>
        <v>0</v>
      </c>
      <c r="AB163" s="39"/>
      <c r="AC163" s="39">
        <f t="shared" si="67"/>
        <v>0</v>
      </c>
      <c r="AD163" s="39"/>
      <c r="AE163" s="39">
        <f t="shared" si="48"/>
        <v>0</v>
      </c>
      <c r="AF163" s="39"/>
      <c r="AG163" s="39">
        <f t="shared" si="49"/>
        <v>0</v>
      </c>
      <c r="AH163" s="39"/>
      <c r="AI163" s="39">
        <f t="shared" si="50"/>
        <v>0</v>
      </c>
      <c r="AJ163" s="39"/>
      <c r="AK163" s="39">
        <f t="shared" si="51"/>
        <v>0</v>
      </c>
      <c r="AL163" s="39"/>
      <c r="AM163" s="39">
        <f t="shared" si="52"/>
        <v>0</v>
      </c>
      <c r="AN163" s="40">
        <f t="shared" si="72"/>
        <v>0</v>
      </c>
      <c r="AO163" s="40">
        <f t="shared" si="68"/>
        <v>0</v>
      </c>
      <c r="AP163" s="40">
        <f t="shared" si="70"/>
        <v>58</v>
      </c>
      <c r="AQ163" s="42">
        <f t="shared" si="71"/>
        <v>1644.3</v>
      </c>
      <c r="AR163" s="43"/>
      <c r="AS163" s="45"/>
      <c r="AT163" s="46">
        <f t="shared" si="58"/>
        <v>0</v>
      </c>
      <c r="AU163" s="47" t="str">
        <f t="shared" si="46"/>
        <v>NÃO MEDIDO</v>
      </c>
      <c r="AV163" s="48"/>
    </row>
    <row r="164" spans="1:48" s="49" customFormat="1" ht="45.75" customHeight="1" x14ac:dyDescent="0.2">
      <c r="A164" s="49" t="s">
        <v>37</v>
      </c>
      <c r="C164" s="92" t="s">
        <v>357</v>
      </c>
      <c r="D164" s="93" t="s">
        <v>358</v>
      </c>
      <c r="E164" s="94" t="s">
        <v>58</v>
      </c>
      <c r="F164" s="95">
        <v>63</v>
      </c>
      <c r="G164" s="96"/>
      <c r="H164" s="97"/>
      <c r="I164" s="95">
        <f t="shared" si="59"/>
        <v>63</v>
      </c>
      <c r="J164" s="98">
        <v>66.95</v>
      </c>
      <c r="K164" s="99">
        <f t="shared" si="47"/>
        <v>4217.8500000000004</v>
      </c>
      <c r="L164" s="39"/>
      <c r="M164" s="39">
        <f t="shared" si="69"/>
        <v>0</v>
      </c>
      <c r="N164" s="39"/>
      <c r="O164" s="39">
        <f t="shared" si="60"/>
        <v>0</v>
      </c>
      <c r="P164" s="39"/>
      <c r="Q164" s="39">
        <f t="shared" si="61"/>
        <v>0</v>
      </c>
      <c r="R164" s="39"/>
      <c r="S164" s="39">
        <f t="shared" si="62"/>
        <v>0</v>
      </c>
      <c r="T164" s="39"/>
      <c r="U164" s="39">
        <f t="shared" si="63"/>
        <v>0</v>
      </c>
      <c r="V164" s="39"/>
      <c r="W164" s="39">
        <f t="shared" si="64"/>
        <v>0</v>
      </c>
      <c r="X164" s="39"/>
      <c r="Y164" s="39">
        <f t="shared" si="65"/>
        <v>0</v>
      </c>
      <c r="Z164" s="39"/>
      <c r="AA164" s="39">
        <f t="shared" si="66"/>
        <v>0</v>
      </c>
      <c r="AB164" s="39"/>
      <c r="AC164" s="39">
        <f t="shared" si="67"/>
        <v>0</v>
      </c>
      <c r="AD164" s="39"/>
      <c r="AE164" s="39">
        <f t="shared" si="48"/>
        <v>0</v>
      </c>
      <c r="AF164" s="39"/>
      <c r="AG164" s="39">
        <f t="shared" si="49"/>
        <v>0</v>
      </c>
      <c r="AH164" s="39"/>
      <c r="AI164" s="39">
        <f t="shared" si="50"/>
        <v>0</v>
      </c>
      <c r="AJ164" s="39"/>
      <c r="AK164" s="39">
        <f t="shared" si="51"/>
        <v>0</v>
      </c>
      <c r="AL164" s="39"/>
      <c r="AM164" s="39">
        <f t="shared" si="52"/>
        <v>0</v>
      </c>
      <c r="AN164" s="40">
        <f t="shared" si="72"/>
        <v>0</v>
      </c>
      <c r="AO164" s="40">
        <f t="shared" si="68"/>
        <v>0</v>
      </c>
      <c r="AP164" s="40">
        <f t="shared" si="70"/>
        <v>63</v>
      </c>
      <c r="AQ164" s="42">
        <f t="shared" si="71"/>
        <v>4217.8500000000004</v>
      </c>
      <c r="AR164" s="43"/>
      <c r="AS164" s="45"/>
      <c r="AT164" s="46">
        <f t="shared" si="58"/>
        <v>0</v>
      </c>
      <c r="AU164" s="47" t="str">
        <f t="shared" si="46"/>
        <v>NÃO MEDIDO</v>
      </c>
      <c r="AV164" s="48"/>
    </row>
    <row r="165" spans="1:48" s="49" customFormat="1" ht="45.75" customHeight="1" x14ac:dyDescent="0.2">
      <c r="A165" s="49" t="s">
        <v>37</v>
      </c>
      <c r="C165" s="92" t="s">
        <v>359</v>
      </c>
      <c r="D165" s="93" t="s">
        <v>360</v>
      </c>
      <c r="E165" s="94" t="s">
        <v>58</v>
      </c>
      <c r="F165" s="95">
        <v>56</v>
      </c>
      <c r="G165" s="96"/>
      <c r="H165" s="97"/>
      <c r="I165" s="95">
        <f t="shared" si="59"/>
        <v>56</v>
      </c>
      <c r="J165" s="98">
        <v>7.87</v>
      </c>
      <c r="K165" s="99">
        <f t="shared" si="47"/>
        <v>440.72</v>
      </c>
      <c r="L165" s="39"/>
      <c r="M165" s="39">
        <f t="shared" si="69"/>
        <v>0</v>
      </c>
      <c r="N165" s="39"/>
      <c r="O165" s="39">
        <f t="shared" si="60"/>
        <v>0</v>
      </c>
      <c r="P165" s="39"/>
      <c r="Q165" s="39">
        <f t="shared" si="61"/>
        <v>0</v>
      </c>
      <c r="R165" s="39"/>
      <c r="S165" s="39">
        <f t="shared" si="62"/>
        <v>0</v>
      </c>
      <c r="T165" s="39"/>
      <c r="U165" s="39">
        <f t="shared" si="63"/>
        <v>0</v>
      </c>
      <c r="V165" s="39"/>
      <c r="W165" s="39">
        <f t="shared" si="64"/>
        <v>0</v>
      </c>
      <c r="X165" s="39"/>
      <c r="Y165" s="39">
        <f t="shared" si="65"/>
        <v>0</v>
      </c>
      <c r="Z165" s="39"/>
      <c r="AA165" s="39">
        <f t="shared" si="66"/>
        <v>0</v>
      </c>
      <c r="AB165" s="39"/>
      <c r="AC165" s="39">
        <f t="shared" si="67"/>
        <v>0</v>
      </c>
      <c r="AD165" s="39"/>
      <c r="AE165" s="39">
        <f t="shared" si="48"/>
        <v>0</v>
      </c>
      <c r="AF165" s="39"/>
      <c r="AG165" s="39">
        <f t="shared" si="49"/>
        <v>0</v>
      </c>
      <c r="AH165" s="39"/>
      <c r="AI165" s="39">
        <f t="shared" si="50"/>
        <v>0</v>
      </c>
      <c r="AJ165" s="39"/>
      <c r="AK165" s="39">
        <f t="shared" si="51"/>
        <v>0</v>
      </c>
      <c r="AL165" s="39"/>
      <c r="AM165" s="39">
        <f t="shared" si="52"/>
        <v>0</v>
      </c>
      <c r="AN165" s="40">
        <f t="shared" si="72"/>
        <v>0</v>
      </c>
      <c r="AO165" s="40">
        <f t="shared" si="68"/>
        <v>0</v>
      </c>
      <c r="AP165" s="40">
        <f t="shared" si="70"/>
        <v>56</v>
      </c>
      <c r="AQ165" s="42">
        <f t="shared" si="71"/>
        <v>440.72</v>
      </c>
      <c r="AR165" s="43"/>
      <c r="AS165" s="45"/>
      <c r="AT165" s="46">
        <f t="shared" si="58"/>
        <v>0</v>
      </c>
      <c r="AU165" s="47" t="str">
        <f t="shared" si="46"/>
        <v>NÃO MEDIDO</v>
      </c>
      <c r="AV165" s="48"/>
    </row>
    <row r="166" spans="1:48" s="49" customFormat="1" ht="30" customHeight="1" x14ac:dyDescent="0.2">
      <c r="A166" s="6" t="s">
        <v>33</v>
      </c>
      <c r="B166" s="6"/>
      <c r="C166" s="92">
        <v>40700</v>
      </c>
      <c r="D166" s="93" t="s">
        <v>173</v>
      </c>
      <c r="E166" s="94"/>
      <c r="F166" s="95"/>
      <c r="G166" s="96"/>
      <c r="H166" s="97"/>
      <c r="I166" s="95">
        <f t="shared" si="59"/>
        <v>0</v>
      </c>
      <c r="J166" s="98"/>
      <c r="K166" s="99">
        <f t="shared" si="47"/>
        <v>0</v>
      </c>
      <c r="L166" s="39"/>
      <c r="M166" s="39">
        <f t="shared" si="69"/>
        <v>0</v>
      </c>
      <c r="N166" s="39"/>
      <c r="O166" s="39">
        <f t="shared" si="60"/>
        <v>0</v>
      </c>
      <c r="P166" s="39"/>
      <c r="Q166" s="39">
        <f t="shared" si="61"/>
        <v>0</v>
      </c>
      <c r="R166" s="39"/>
      <c r="S166" s="39">
        <f t="shared" si="62"/>
        <v>0</v>
      </c>
      <c r="T166" s="39"/>
      <c r="U166" s="39">
        <f t="shared" si="63"/>
        <v>0</v>
      </c>
      <c r="V166" s="39"/>
      <c r="W166" s="39">
        <f t="shared" si="64"/>
        <v>0</v>
      </c>
      <c r="X166" s="39"/>
      <c r="Y166" s="39">
        <f t="shared" si="65"/>
        <v>0</v>
      </c>
      <c r="Z166" s="39"/>
      <c r="AA166" s="39">
        <f t="shared" si="66"/>
        <v>0</v>
      </c>
      <c r="AB166" s="39"/>
      <c r="AC166" s="39">
        <f t="shared" si="67"/>
        <v>0</v>
      </c>
      <c r="AD166" s="39"/>
      <c r="AE166" s="39">
        <f t="shared" si="48"/>
        <v>0</v>
      </c>
      <c r="AF166" s="39"/>
      <c r="AG166" s="39">
        <f t="shared" si="49"/>
        <v>0</v>
      </c>
      <c r="AH166" s="39"/>
      <c r="AI166" s="39">
        <f t="shared" si="50"/>
        <v>0</v>
      </c>
      <c r="AJ166" s="39"/>
      <c r="AK166" s="39">
        <f t="shared" si="51"/>
        <v>0</v>
      </c>
      <c r="AL166" s="39"/>
      <c r="AM166" s="39">
        <f t="shared" si="52"/>
        <v>0</v>
      </c>
      <c r="AN166" s="40">
        <f t="shared" si="72"/>
        <v>0</v>
      </c>
      <c r="AO166" s="40">
        <f t="shared" si="68"/>
        <v>0</v>
      </c>
      <c r="AP166" s="40">
        <f t="shared" si="70"/>
        <v>0</v>
      </c>
      <c r="AQ166" s="42">
        <f t="shared" si="71"/>
        <v>0</v>
      </c>
      <c r="AR166" s="43"/>
      <c r="AS166" s="45"/>
      <c r="AT166" s="46">
        <f t="shared" si="58"/>
        <v>0</v>
      </c>
      <c r="AU166" s="47" t="str">
        <f>IF(COUNTIF(AU167:AU181,"MEDIDO")&lt;&gt;0,"MEDIDO","NÃO MEDIDO")</f>
        <v>MEDIDO</v>
      </c>
      <c r="AV166" s="48"/>
    </row>
    <row r="167" spans="1:48" s="49" customFormat="1" ht="38.25" customHeight="1" x14ac:dyDescent="0.2">
      <c r="A167" s="49" t="s">
        <v>37</v>
      </c>
      <c r="C167" s="100" t="s">
        <v>179</v>
      </c>
      <c r="D167" s="93" t="s">
        <v>361</v>
      </c>
      <c r="E167" s="94" t="s">
        <v>58</v>
      </c>
      <c r="F167" s="95">
        <v>6</v>
      </c>
      <c r="G167" s="96"/>
      <c r="H167" s="97"/>
      <c r="I167" s="95">
        <f t="shared" si="59"/>
        <v>6</v>
      </c>
      <c r="J167" s="98">
        <v>8.2100000000000009</v>
      </c>
      <c r="K167" s="99">
        <f t="shared" si="47"/>
        <v>49.26</v>
      </c>
      <c r="L167" s="39"/>
      <c r="M167" s="39">
        <f t="shared" si="69"/>
        <v>0</v>
      </c>
      <c r="N167" s="39"/>
      <c r="O167" s="39">
        <f t="shared" si="60"/>
        <v>0</v>
      </c>
      <c r="P167" s="39"/>
      <c r="Q167" s="39">
        <f t="shared" si="61"/>
        <v>0</v>
      </c>
      <c r="R167" s="39"/>
      <c r="S167" s="39">
        <f t="shared" si="62"/>
        <v>0</v>
      </c>
      <c r="T167" s="39"/>
      <c r="U167" s="39">
        <f t="shared" si="63"/>
        <v>0</v>
      </c>
      <c r="V167" s="39"/>
      <c r="W167" s="39">
        <f t="shared" si="64"/>
        <v>0</v>
      </c>
      <c r="X167" s="39"/>
      <c r="Y167" s="39">
        <f t="shared" si="65"/>
        <v>0</v>
      </c>
      <c r="Z167" s="39"/>
      <c r="AA167" s="39">
        <f t="shared" si="66"/>
        <v>0</v>
      </c>
      <c r="AB167" s="39"/>
      <c r="AC167" s="39">
        <f t="shared" si="67"/>
        <v>0</v>
      </c>
      <c r="AD167" s="39"/>
      <c r="AE167" s="39">
        <f t="shared" si="48"/>
        <v>0</v>
      </c>
      <c r="AF167" s="39"/>
      <c r="AG167" s="39">
        <f t="shared" si="49"/>
        <v>0</v>
      </c>
      <c r="AH167" s="39"/>
      <c r="AI167" s="39">
        <f t="shared" si="50"/>
        <v>0</v>
      </c>
      <c r="AJ167" s="39"/>
      <c r="AK167" s="39">
        <f t="shared" si="51"/>
        <v>0</v>
      </c>
      <c r="AL167" s="39"/>
      <c r="AM167" s="39">
        <f t="shared" si="52"/>
        <v>0</v>
      </c>
      <c r="AN167" s="40">
        <f t="shared" si="72"/>
        <v>0</v>
      </c>
      <c r="AO167" s="40">
        <f t="shared" si="68"/>
        <v>0</v>
      </c>
      <c r="AP167" s="40">
        <f t="shared" si="70"/>
        <v>6</v>
      </c>
      <c r="AQ167" s="42">
        <f t="shared" si="71"/>
        <v>49.26</v>
      </c>
      <c r="AR167" s="43"/>
      <c r="AS167" s="45"/>
      <c r="AT167" s="46">
        <f t="shared" si="58"/>
        <v>0</v>
      </c>
      <c r="AU167" s="47" t="str">
        <f t="shared" si="46"/>
        <v>NÃO MEDIDO</v>
      </c>
      <c r="AV167" s="48"/>
    </row>
    <row r="168" spans="1:48" s="49" customFormat="1" ht="48.75" customHeight="1" x14ac:dyDescent="0.2">
      <c r="A168" s="49" t="s">
        <v>37</v>
      </c>
      <c r="C168" s="92" t="s">
        <v>174</v>
      </c>
      <c r="D168" s="93" t="s">
        <v>175</v>
      </c>
      <c r="E168" s="94" t="s">
        <v>138</v>
      </c>
      <c r="F168" s="95">
        <v>12</v>
      </c>
      <c r="G168" s="96"/>
      <c r="H168" s="97"/>
      <c r="I168" s="95">
        <f t="shared" si="59"/>
        <v>12</v>
      </c>
      <c r="J168" s="98">
        <v>84.17</v>
      </c>
      <c r="K168" s="99">
        <f t="shared" si="47"/>
        <v>1010.04</v>
      </c>
      <c r="L168" s="39"/>
      <c r="M168" s="39">
        <f t="shared" si="69"/>
        <v>0</v>
      </c>
      <c r="N168" s="39"/>
      <c r="O168" s="39">
        <f t="shared" si="60"/>
        <v>0</v>
      </c>
      <c r="P168" s="39"/>
      <c r="Q168" s="39">
        <f t="shared" si="61"/>
        <v>0</v>
      </c>
      <c r="R168" s="39"/>
      <c r="S168" s="39">
        <f t="shared" si="62"/>
        <v>0</v>
      </c>
      <c r="T168" s="39"/>
      <c r="U168" s="39">
        <f t="shared" si="63"/>
        <v>0</v>
      </c>
      <c r="V168" s="39"/>
      <c r="W168" s="39">
        <f t="shared" si="64"/>
        <v>0</v>
      </c>
      <c r="X168" s="39"/>
      <c r="Y168" s="39">
        <f t="shared" si="65"/>
        <v>0</v>
      </c>
      <c r="Z168" s="39"/>
      <c r="AA168" s="39">
        <f t="shared" si="66"/>
        <v>0</v>
      </c>
      <c r="AB168" s="39"/>
      <c r="AC168" s="39">
        <f t="shared" si="67"/>
        <v>0</v>
      </c>
      <c r="AD168" s="39"/>
      <c r="AE168" s="39">
        <f t="shared" si="48"/>
        <v>0</v>
      </c>
      <c r="AF168" s="39"/>
      <c r="AG168" s="39">
        <f t="shared" si="49"/>
        <v>0</v>
      </c>
      <c r="AH168" s="39"/>
      <c r="AI168" s="39">
        <f t="shared" si="50"/>
        <v>0</v>
      </c>
      <c r="AJ168" s="39"/>
      <c r="AK168" s="39">
        <f t="shared" si="51"/>
        <v>0</v>
      </c>
      <c r="AL168" s="39"/>
      <c r="AM168" s="39">
        <f t="shared" si="52"/>
        <v>0</v>
      </c>
      <c r="AN168" s="40">
        <f t="shared" si="72"/>
        <v>0</v>
      </c>
      <c r="AO168" s="40">
        <f t="shared" si="68"/>
        <v>0</v>
      </c>
      <c r="AP168" s="40">
        <f t="shared" si="70"/>
        <v>12</v>
      </c>
      <c r="AQ168" s="42">
        <f t="shared" si="71"/>
        <v>1010.04</v>
      </c>
      <c r="AR168" s="43"/>
      <c r="AS168" s="45"/>
      <c r="AT168" s="46">
        <f t="shared" si="58"/>
        <v>0</v>
      </c>
      <c r="AU168" s="47" t="str">
        <f t="shared" si="46"/>
        <v>NÃO MEDIDO</v>
      </c>
      <c r="AV168" s="48"/>
    </row>
    <row r="169" spans="1:48" s="49" customFormat="1" ht="87.75" customHeight="1" x14ac:dyDescent="0.2">
      <c r="A169" s="49" t="s">
        <v>37</v>
      </c>
      <c r="C169" s="92" t="s">
        <v>176</v>
      </c>
      <c r="D169" s="93" t="s">
        <v>177</v>
      </c>
      <c r="E169" s="94" t="s">
        <v>178</v>
      </c>
      <c r="F169" s="95">
        <v>2517.5</v>
      </c>
      <c r="G169" s="96"/>
      <c r="H169" s="97"/>
      <c r="I169" s="95">
        <f t="shared" si="59"/>
        <v>2517.5</v>
      </c>
      <c r="J169" s="98">
        <v>16.260000000000002</v>
      </c>
      <c r="K169" s="99">
        <f t="shared" si="47"/>
        <v>40934.550000000003</v>
      </c>
      <c r="L169" s="39"/>
      <c r="M169" s="39">
        <f t="shared" si="69"/>
        <v>0</v>
      </c>
      <c r="N169" s="39"/>
      <c r="O169" s="39">
        <f t="shared" si="60"/>
        <v>0</v>
      </c>
      <c r="P169" s="39"/>
      <c r="Q169" s="39">
        <f t="shared" si="61"/>
        <v>0</v>
      </c>
      <c r="R169" s="39"/>
      <c r="S169" s="39">
        <f t="shared" si="62"/>
        <v>0</v>
      </c>
      <c r="T169" s="39"/>
      <c r="U169" s="39">
        <f t="shared" si="63"/>
        <v>0</v>
      </c>
      <c r="V169" s="39"/>
      <c r="W169" s="39">
        <f t="shared" si="64"/>
        <v>0</v>
      </c>
      <c r="X169" s="39"/>
      <c r="Y169" s="39">
        <f t="shared" si="65"/>
        <v>0</v>
      </c>
      <c r="Z169" s="39"/>
      <c r="AA169" s="39">
        <f t="shared" si="66"/>
        <v>0</v>
      </c>
      <c r="AB169" s="39"/>
      <c r="AC169" s="39">
        <f t="shared" si="67"/>
        <v>0</v>
      </c>
      <c r="AD169" s="39"/>
      <c r="AE169" s="39">
        <f t="shared" si="48"/>
        <v>0</v>
      </c>
      <c r="AF169" s="39"/>
      <c r="AG169" s="39">
        <f t="shared" si="49"/>
        <v>0</v>
      </c>
      <c r="AH169" s="39"/>
      <c r="AI169" s="39">
        <f t="shared" si="50"/>
        <v>0</v>
      </c>
      <c r="AJ169" s="39"/>
      <c r="AK169" s="39">
        <f t="shared" si="51"/>
        <v>0</v>
      </c>
      <c r="AL169" s="39"/>
      <c r="AM169" s="39">
        <f t="shared" si="52"/>
        <v>0</v>
      </c>
      <c r="AN169" s="40">
        <f t="shared" si="72"/>
        <v>0</v>
      </c>
      <c r="AO169" s="40">
        <f t="shared" si="68"/>
        <v>0</v>
      </c>
      <c r="AP169" s="40">
        <f t="shared" si="70"/>
        <v>2517.5</v>
      </c>
      <c r="AQ169" s="42">
        <f t="shared" si="71"/>
        <v>40934.550000000003</v>
      </c>
      <c r="AR169" s="43"/>
      <c r="AS169" s="45"/>
      <c r="AT169" s="46">
        <f t="shared" si="58"/>
        <v>0</v>
      </c>
      <c r="AU169" s="47" t="str">
        <f t="shared" si="46"/>
        <v>NÃO MEDIDO</v>
      </c>
      <c r="AV169" s="48"/>
    </row>
    <row r="170" spans="1:48" s="49" customFormat="1" ht="51" customHeight="1" x14ac:dyDescent="0.2">
      <c r="A170" s="49" t="s">
        <v>37</v>
      </c>
      <c r="C170" s="92" t="s">
        <v>180</v>
      </c>
      <c r="D170" s="93" t="s">
        <v>181</v>
      </c>
      <c r="E170" s="94" t="s">
        <v>76</v>
      </c>
      <c r="F170" s="95">
        <v>92</v>
      </c>
      <c r="G170" s="96"/>
      <c r="H170" s="97"/>
      <c r="I170" s="95">
        <f t="shared" si="59"/>
        <v>92</v>
      </c>
      <c r="J170" s="98">
        <v>17.21</v>
      </c>
      <c r="K170" s="99">
        <f t="shared" si="47"/>
        <v>1583.32</v>
      </c>
      <c r="L170" s="39"/>
      <c r="M170" s="39">
        <f t="shared" si="69"/>
        <v>0</v>
      </c>
      <c r="N170" s="39"/>
      <c r="O170" s="39">
        <f t="shared" si="60"/>
        <v>0</v>
      </c>
      <c r="P170" s="39"/>
      <c r="Q170" s="39">
        <f t="shared" si="61"/>
        <v>0</v>
      </c>
      <c r="R170" s="39"/>
      <c r="S170" s="39">
        <f t="shared" si="62"/>
        <v>0</v>
      </c>
      <c r="T170" s="39"/>
      <c r="U170" s="39">
        <f t="shared" si="63"/>
        <v>0</v>
      </c>
      <c r="V170" s="39"/>
      <c r="W170" s="39">
        <f t="shared" si="64"/>
        <v>0</v>
      </c>
      <c r="X170" s="39"/>
      <c r="Y170" s="39">
        <f t="shared" si="65"/>
        <v>0</v>
      </c>
      <c r="Z170" s="39"/>
      <c r="AA170" s="39">
        <f t="shared" si="66"/>
        <v>0</v>
      </c>
      <c r="AB170" s="39"/>
      <c r="AC170" s="39">
        <f t="shared" si="67"/>
        <v>0</v>
      </c>
      <c r="AD170" s="39"/>
      <c r="AE170" s="39">
        <f t="shared" si="48"/>
        <v>0</v>
      </c>
      <c r="AF170" s="39"/>
      <c r="AG170" s="39">
        <f t="shared" si="49"/>
        <v>0</v>
      </c>
      <c r="AH170" s="39"/>
      <c r="AI170" s="39">
        <f t="shared" si="50"/>
        <v>0</v>
      </c>
      <c r="AJ170" s="39"/>
      <c r="AK170" s="39">
        <f t="shared" si="51"/>
        <v>0</v>
      </c>
      <c r="AL170" s="39"/>
      <c r="AM170" s="39">
        <f t="shared" si="52"/>
        <v>0</v>
      </c>
      <c r="AN170" s="40">
        <f t="shared" si="72"/>
        <v>0</v>
      </c>
      <c r="AO170" s="40">
        <f t="shared" si="68"/>
        <v>0</v>
      </c>
      <c r="AP170" s="40">
        <f t="shared" si="70"/>
        <v>92</v>
      </c>
      <c r="AQ170" s="42">
        <f t="shared" si="71"/>
        <v>1583.32</v>
      </c>
      <c r="AR170" s="43"/>
      <c r="AS170" s="45"/>
      <c r="AT170" s="46">
        <f t="shared" si="58"/>
        <v>0</v>
      </c>
      <c r="AU170" s="47" t="str">
        <f t="shared" si="46"/>
        <v>NÃO MEDIDO</v>
      </c>
      <c r="AV170" s="48"/>
    </row>
    <row r="171" spans="1:48" s="49" customFormat="1" ht="61.5" customHeight="1" x14ac:dyDescent="0.2">
      <c r="A171" s="49" t="s">
        <v>37</v>
      </c>
      <c r="C171" s="92" t="s">
        <v>182</v>
      </c>
      <c r="D171" s="93" t="s">
        <v>183</v>
      </c>
      <c r="E171" s="94" t="s">
        <v>58</v>
      </c>
      <c r="F171" s="95">
        <v>904.5</v>
      </c>
      <c r="G171" s="96"/>
      <c r="H171" s="97"/>
      <c r="I171" s="95">
        <f t="shared" si="59"/>
        <v>904.5</v>
      </c>
      <c r="J171" s="98">
        <v>9.48</v>
      </c>
      <c r="K171" s="99">
        <f t="shared" si="47"/>
        <v>8574.66</v>
      </c>
      <c r="L171" s="39"/>
      <c r="M171" s="39">
        <f t="shared" si="69"/>
        <v>0</v>
      </c>
      <c r="N171" s="39"/>
      <c r="O171" s="39">
        <f t="shared" si="60"/>
        <v>0</v>
      </c>
      <c r="P171" s="39"/>
      <c r="Q171" s="39">
        <f t="shared" si="61"/>
        <v>0</v>
      </c>
      <c r="R171" s="39"/>
      <c r="S171" s="39">
        <f t="shared" si="62"/>
        <v>0</v>
      </c>
      <c r="T171" s="39"/>
      <c r="U171" s="39">
        <f t="shared" si="63"/>
        <v>0</v>
      </c>
      <c r="V171" s="39"/>
      <c r="W171" s="39">
        <f t="shared" si="64"/>
        <v>0</v>
      </c>
      <c r="X171" s="39"/>
      <c r="Y171" s="39">
        <f t="shared" si="65"/>
        <v>0</v>
      </c>
      <c r="Z171" s="39"/>
      <c r="AA171" s="39">
        <f t="shared" si="66"/>
        <v>0</v>
      </c>
      <c r="AB171" s="39"/>
      <c r="AC171" s="39">
        <f t="shared" si="67"/>
        <v>0</v>
      </c>
      <c r="AD171" s="39"/>
      <c r="AE171" s="39">
        <f t="shared" si="48"/>
        <v>0</v>
      </c>
      <c r="AF171" s="39"/>
      <c r="AG171" s="39">
        <f t="shared" si="49"/>
        <v>0</v>
      </c>
      <c r="AH171" s="39"/>
      <c r="AI171" s="39">
        <f t="shared" si="50"/>
        <v>0</v>
      </c>
      <c r="AJ171" s="39"/>
      <c r="AK171" s="39">
        <f t="shared" si="51"/>
        <v>0</v>
      </c>
      <c r="AL171" s="39"/>
      <c r="AM171" s="39">
        <f t="shared" si="52"/>
        <v>0</v>
      </c>
      <c r="AN171" s="40">
        <f t="shared" si="72"/>
        <v>0</v>
      </c>
      <c r="AO171" s="40">
        <f t="shared" si="68"/>
        <v>0</v>
      </c>
      <c r="AP171" s="40">
        <f t="shared" si="70"/>
        <v>904.5</v>
      </c>
      <c r="AQ171" s="42">
        <f t="shared" si="71"/>
        <v>8574.66</v>
      </c>
      <c r="AR171" s="43"/>
      <c r="AS171" s="45"/>
      <c r="AT171" s="46">
        <f t="shared" si="58"/>
        <v>0</v>
      </c>
      <c r="AU171" s="47" t="str">
        <f t="shared" si="46"/>
        <v>NÃO MEDIDO</v>
      </c>
      <c r="AV171" s="48"/>
    </row>
    <row r="172" spans="1:48" s="49" customFormat="1" ht="55.5" customHeight="1" x14ac:dyDescent="0.2">
      <c r="A172" s="49" t="s">
        <v>37</v>
      </c>
      <c r="C172" s="92" t="s">
        <v>184</v>
      </c>
      <c r="D172" s="93" t="s">
        <v>185</v>
      </c>
      <c r="E172" s="94" t="s">
        <v>186</v>
      </c>
      <c r="F172" s="95">
        <v>24881.7</v>
      </c>
      <c r="G172" s="96"/>
      <c r="H172" s="97"/>
      <c r="I172" s="95">
        <f t="shared" si="59"/>
        <v>24881.7</v>
      </c>
      <c r="J172" s="98">
        <v>0.18</v>
      </c>
      <c r="K172" s="99">
        <f t="shared" si="47"/>
        <v>4478.71</v>
      </c>
      <c r="L172" s="39"/>
      <c r="M172" s="39">
        <f t="shared" si="69"/>
        <v>0</v>
      </c>
      <c r="N172" s="39"/>
      <c r="O172" s="39">
        <f t="shared" si="60"/>
        <v>0</v>
      </c>
      <c r="P172" s="39"/>
      <c r="Q172" s="39">
        <f t="shared" si="61"/>
        <v>0</v>
      </c>
      <c r="R172" s="39"/>
      <c r="S172" s="39">
        <f t="shared" si="62"/>
        <v>0</v>
      </c>
      <c r="T172" s="39"/>
      <c r="U172" s="39">
        <f t="shared" si="63"/>
        <v>0</v>
      </c>
      <c r="V172" s="39"/>
      <c r="W172" s="39">
        <f t="shared" si="64"/>
        <v>0</v>
      </c>
      <c r="X172" s="39"/>
      <c r="Y172" s="39">
        <f t="shared" si="65"/>
        <v>0</v>
      </c>
      <c r="Z172" s="39"/>
      <c r="AA172" s="39">
        <f t="shared" si="66"/>
        <v>0</v>
      </c>
      <c r="AB172" s="39"/>
      <c r="AC172" s="39">
        <f t="shared" si="67"/>
        <v>0</v>
      </c>
      <c r="AD172" s="39"/>
      <c r="AE172" s="39">
        <f t="shared" si="48"/>
        <v>0</v>
      </c>
      <c r="AF172" s="39"/>
      <c r="AG172" s="39">
        <f t="shared" si="49"/>
        <v>0</v>
      </c>
      <c r="AH172" s="39"/>
      <c r="AI172" s="39">
        <f t="shared" si="50"/>
        <v>0</v>
      </c>
      <c r="AJ172" s="39"/>
      <c r="AK172" s="39">
        <f t="shared" si="51"/>
        <v>0</v>
      </c>
      <c r="AL172" s="39"/>
      <c r="AM172" s="39">
        <f t="shared" si="52"/>
        <v>0</v>
      </c>
      <c r="AN172" s="40">
        <f t="shared" si="72"/>
        <v>0</v>
      </c>
      <c r="AO172" s="40">
        <f t="shared" si="68"/>
        <v>0</v>
      </c>
      <c r="AP172" s="40">
        <f t="shared" si="70"/>
        <v>24881.7</v>
      </c>
      <c r="AQ172" s="42">
        <f t="shared" si="71"/>
        <v>4478.71</v>
      </c>
      <c r="AR172" s="43"/>
      <c r="AS172" s="45"/>
      <c r="AT172" s="46">
        <f t="shared" si="58"/>
        <v>0.45</v>
      </c>
      <c r="AU172" s="47" t="str">
        <f t="shared" si="46"/>
        <v>MEDIDO</v>
      </c>
      <c r="AV172" s="48"/>
    </row>
    <row r="173" spans="1:48" s="49" customFormat="1" ht="82.5" customHeight="1" x14ac:dyDescent="0.2">
      <c r="A173" s="49" t="s">
        <v>37</v>
      </c>
      <c r="C173" s="92" t="s">
        <v>187</v>
      </c>
      <c r="D173" s="93" t="s">
        <v>362</v>
      </c>
      <c r="E173" s="94" t="s">
        <v>61</v>
      </c>
      <c r="F173" s="95">
        <v>1</v>
      </c>
      <c r="G173" s="96"/>
      <c r="H173" s="97"/>
      <c r="I173" s="95">
        <f t="shared" si="59"/>
        <v>1</v>
      </c>
      <c r="J173" s="98">
        <v>5723.77</v>
      </c>
      <c r="K173" s="99">
        <f t="shared" si="47"/>
        <v>5723.77</v>
      </c>
      <c r="L173" s="39">
        <v>0.45</v>
      </c>
      <c r="M173" s="39">
        <f t="shared" si="69"/>
        <v>2575.6999999999998</v>
      </c>
      <c r="N173" s="39"/>
      <c r="O173" s="39">
        <f t="shared" si="60"/>
        <v>0</v>
      </c>
      <c r="P173" s="39"/>
      <c r="Q173" s="39">
        <f t="shared" si="61"/>
        <v>0</v>
      </c>
      <c r="R173" s="39"/>
      <c r="S173" s="39">
        <f t="shared" si="62"/>
        <v>0</v>
      </c>
      <c r="T173" s="39"/>
      <c r="U173" s="39">
        <f t="shared" si="63"/>
        <v>0</v>
      </c>
      <c r="V173" s="39"/>
      <c r="W173" s="39">
        <f t="shared" si="64"/>
        <v>0</v>
      </c>
      <c r="X173" s="39"/>
      <c r="Y173" s="39">
        <f t="shared" si="65"/>
        <v>0</v>
      </c>
      <c r="Z173" s="39"/>
      <c r="AA173" s="39">
        <f t="shared" si="66"/>
        <v>0</v>
      </c>
      <c r="AB173" s="39"/>
      <c r="AC173" s="39">
        <f t="shared" si="67"/>
        <v>0</v>
      </c>
      <c r="AD173" s="39"/>
      <c r="AE173" s="39">
        <f t="shared" si="48"/>
        <v>0</v>
      </c>
      <c r="AF173" s="39"/>
      <c r="AG173" s="39">
        <f t="shared" si="49"/>
        <v>0</v>
      </c>
      <c r="AH173" s="39"/>
      <c r="AI173" s="39">
        <f t="shared" si="50"/>
        <v>0</v>
      </c>
      <c r="AJ173" s="39"/>
      <c r="AK173" s="39">
        <f t="shared" si="51"/>
        <v>0</v>
      </c>
      <c r="AL173" s="39"/>
      <c r="AM173" s="39">
        <f t="shared" si="52"/>
        <v>0</v>
      </c>
      <c r="AN173" s="40">
        <f t="shared" si="72"/>
        <v>0</v>
      </c>
      <c r="AO173" s="40">
        <f t="shared" si="68"/>
        <v>0</v>
      </c>
      <c r="AP173" s="40">
        <f t="shared" si="70"/>
        <v>1</v>
      </c>
      <c r="AQ173" s="42">
        <f t="shared" si="71"/>
        <v>5723.77</v>
      </c>
      <c r="AR173" s="43"/>
      <c r="AS173" s="45"/>
      <c r="AT173" s="46">
        <f t="shared" si="58"/>
        <v>0</v>
      </c>
      <c r="AU173" s="47" t="str">
        <f t="shared" si="46"/>
        <v>NÃO MEDIDO</v>
      </c>
      <c r="AV173" s="48"/>
    </row>
    <row r="174" spans="1:48" s="49" customFormat="1" ht="87.75" customHeight="1" x14ac:dyDescent="0.2">
      <c r="A174" s="49" t="s">
        <v>37</v>
      </c>
      <c r="C174" s="92" t="s">
        <v>363</v>
      </c>
      <c r="D174" s="93" t="s">
        <v>364</v>
      </c>
      <c r="E174" s="94" t="s">
        <v>61</v>
      </c>
      <c r="F174" s="95">
        <v>1</v>
      </c>
      <c r="G174" s="96"/>
      <c r="H174" s="97"/>
      <c r="I174" s="95">
        <f t="shared" si="59"/>
        <v>1</v>
      </c>
      <c r="J174" s="98">
        <v>5723.77</v>
      </c>
      <c r="K174" s="99">
        <f t="shared" si="47"/>
        <v>5723.77</v>
      </c>
      <c r="L174" s="39"/>
      <c r="M174" s="39">
        <f t="shared" si="69"/>
        <v>0</v>
      </c>
      <c r="N174" s="39"/>
      <c r="O174" s="39">
        <f t="shared" si="60"/>
        <v>0</v>
      </c>
      <c r="P174" s="39"/>
      <c r="Q174" s="39">
        <f t="shared" si="61"/>
        <v>0</v>
      </c>
      <c r="R174" s="39"/>
      <c r="S174" s="39">
        <f t="shared" si="62"/>
        <v>0</v>
      </c>
      <c r="T174" s="39"/>
      <c r="U174" s="39">
        <f t="shared" si="63"/>
        <v>0</v>
      </c>
      <c r="V174" s="39"/>
      <c r="W174" s="39">
        <f t="shared" si="64"/>
        <v>0</v>
      </c>
      <c r="X174" s="39"/>
      <c r="Y174" s="39">
        <f t="shared" si="65"/>
        <v>0</v>
      </c>
      <c r="Z174" s="39"/>
      <c r="AA174" s="39">
        <f t="shared" si="66"/>
        <v>0</v>
      </c>
      <c r="AB174" s="39"/>
      <c r="AC174" s="39">
        <f t="shared" si="67"/>
        <v>0</v>
      </c>
      <c r="AD174" s="39"/>
      <c r="AE174" s="39">
        <f t="shared" si="48"/>
        <v>0</v>
      </c>
      <c r="AF174" s="39"/>
      <c r="AG174" s="39">
        <f t="shared" si="49"/>
        <v>0</v>
      </c>
      <c r="AH174" s="39"/>
      <c r="AI174" s="39">
        <f t="shared" si="50"/>
        <v>0</v>
      </c>
      <c r="AJ174" s="39"/>
      <c r="AK174" s="39">
        <f t="shared" si="51"/>
        <v>0</v>
      </c>
      <c r="AL174" s="39"/>
      <c r="AM174" s="39">
        <f t="shared" si="52"/>
        <v>0</v>
      </c>
      <c r="AN174" s="40">
        <f t="shared" si="72"/>
        <v>0</v>
      </c>
      <c r="AO174" s="40">
        <f t="shared" si="68"/>
        <v>0</v>
      </c>
      <c r="AP174" s="40">
        <f t="shared" si="70"/>
        <v>1</v>
      </c>
      <c r="AQ174" s="42">
        <f t="shared" si="71"/>
        <v>5723.77</v>
      </c>
      <c r="AR174" s="43"/>
      <c r="AS174" s="45"/>
      <c r="AT174" s="46">
        <f t="shared" si="58"/>
        <v>737.76</v>
      </c>
      <c r="AU174" s="47" t="str">
        <f t="shared" si="46"/>
        <v>MEDIDO</v>
      </c>
      <c r="AV174" s="48"/>
    </row>
    <row r="175" spans="1:48" s="49" customFormat="1" ht="103.5" customHeight="1" x14ac:dyDescent="0.2">
      <c r="A175" s="49" t="s">
        <v>37</v>
      </c>
      <c r="C175" s="92" t="s">
        <v>365</v>
      </c>
      <c r="D175" s="93" t="s">
        <v>366</v>
      </c>
      <c r="E175" s="94" t="s">
        <v>178</v>
      </c>
      <c r="F175" s="95">
        <v>26231.5</v>
      </c>
      <c r="G175" s="96"/>
      <c r="H175" s="97"/>
      <c r="I175" s="95">
        <f t="shared" si="59"/>
        <v>26231.5</v>
      </c>
      <c r="J175" s="98">
        <v>20.11</v>
      </c>
      <c r="K175" s="99">
        <f t="shared" si="47"/>
        <v>527515.47</v>
      </c>
      <c r="L175" s="39">
        <v>737.76</v>
      </c>
      <c r="M175" s="39">
        <f t="shared" si="69"/>
        <v>14836.35</v>
      </c>
      <c r="N175" s="39"/>
      <c r="O175" s="39">
        <f t="shared" si="60"/>
        <v>0</v>
      </c>
      <c r="P175" s="39"/>
      <c r="Q175" s="39">
        <f t="shared" si="61"/>
        <v>0</v>
      </c>
      <c r="R175" s="39"/>
      <c r="S175" s="39">
        <f t="shared" si="62"/>
        <v>0</v>
      </c>
      <c r="T175" s="39"/>
      <c r="U175" s="39">
        <f t="shared" si="63"/>
        <v>0</v>
      </c>
      <c r="V175" s="39"/>
      <c r="W175" s="39">
        <f t="shared" si="64"/>
        <v>0</v>
      </c>
      <c r="X175" s="39"/>
      <c r="Y175" s="39">
        <f t="shared" si="65"/>
        <v>0</v>
      </c>
      <c r="Z175" s="39"/>
      <c r="AA175" s="39">
        <f t="shared" si="66"/>
        <v>0</v>
      </c>
      <c r="AB175" s="39"/>
      <c r="AC175" s="39">
        <f t="shared" si="67"/>
        <v>0</v>
      </c>
      <c r="AD175" s="39"/>
      <c r="AE175" s="39">
        <f t="shared" si="48"/>
        <v>0</v>
      </c>
      <c r="AF175" s="39"/>
      <c r="AG175" s="39">
        <f t="shared" si="49"/>
        <v>0</v>
      </c>
      <c r="AH175" s="39"/>
      <c r="AI175" s="39">
        <f t="shared" si="50"/>
        <v>0</v>
      </c>
      <c r="AJ175" s="39"/>
      <c r="AK175" s="39">
        <f t="shared" si="51"/>
        <v>0</v>
      </c>
      <c r="AL175" s="39"/>
      <c r="AM175" s="39">
        <f t="shared" si="52"/>
        <v>0</v>
      </c>
      <c r="AN175" s="40">
        <f t="shared" si="72"/>
        <v>0</v>
      </c>
      <c r="AO175" s="40">
        <f t="shared" si="68"/>
        <v>0</v>
      </c>
      <c r="AP175" s="40">
        <f t="shared" si="70"/>
        <v>26231.5</v>
      </c>
      <c r="AQ175" s="42">
        <f t="shared" si="71"/>
        <v>527515.47</v>
      </c>
      <c r="AR175" s="43"/>
      <c r="AS175" s="45"/>
      <c r="AT175" s="46">
        <f t="shared" si="58"/>
        <v>750.64</v>
      </c>
      <c r="AU175" s="47" t="str">
        <f t="shared" si="46"/>
        <v>MEDIDO</v>
      </c>
      <c r="AV175" s="48"/>
    </row>
    <row r="176" spans="1:48" s="49" customFormat="1" ht="100.5" customHeight="1" x14ac:dyDescent="0.2">
      <c r="A176" s="49" t="s">
        <v>37</v>
      </c>
      <c r="C176" s="92" t="s">
        <v>367</v>
      </c>
      <c r="D176" s="93" t="s">
        <v>368</v>
      </c>
      <c r="E176" s="94" t="s">
        <v>58</v>
      </c>
      <c r="F176" s="95">
        <v>3279</v>
      </c>
      <c r="G176" s="96"/>
      <c r="H176" s="97"/>
      <c r="I176" s="95">
        <f t="shared" si="59"/>
        <v>3279</v>
      </c>
      <c r="J176" s="98">
        <v>18.32</v>
      </c>
      <c r="K176" s="99">
        <f t="shared" si="47"/>
        <v>60071.28</v>
      </c>
      <c r="L176" s="39">
        <v>750.64</v>
      </c>
      <c r="M176" s="39">
        <f t="shared" si="69"/>
        <v>13751.72</v>
      </c>
      <c r="N176" s="39"/>
      <c r="O176" s="39">
        <f t="shared" si="60"/>
        <v>0</v>
      </c>
      <c r="P176" s="39"/>
      <c r="Q176" s="39">
        <f t="shared" si="61"/>
        <v>0</v>
      </c>
      <c r="R176" s="39"/>
      <c r="S176" s="39">
        <f t="shared" si="62"/>
        <v>0</v>
      </c>
      <c r="T176" s="39"/>
      <c r="U176" s="39">
        <f t="shared" si="63"/>
        <v>0</v>
      </c>
      <c r="V176" s="39"/>
      <c r="W176" s="39">
        <f t="shared" si="64"/>
        <v>0</v>
      </c>
      <c r="X176" s="39"/>
      <c r="Y176" s="39">
        <f t="shared" si="65"/>
        <v>0</v>
      </c>
      <c r="Z176" s="39"/>
      <c r="AA176" s="39">
        <f t="shared" si="66"/>
        <v>0</v>
      </c>
      <c r="AB176" s="39"/>
      <c r="AC176" s="39">
        <f t="shared" si="67"/>
        <v>0</v>
      </c>
      <c r="AD176" s="39"/>
      <c r="AE176" s="39">
        <f t="shared" si="48"/>
        <v>0</v>
      </c>
      <c r="AF176" s="39"/>
      <c r="AG176" s="39">
        <f t="shared" si="49"/>
        <v>0</v>
      </c>
      <c r="AH176" s="39"/>
      <c r="AI176" s="39">
        <f t="shared" si="50"/>
        <v>0</v>
      </c>
      <c r="AJ176" s="39"/>
      <c r="AK176" s="39">
        <f t="shared" si="51"/>
        <v>0</v>
      </c>
      <c r="AL176" s="39"/>
      <c r="AM176" s="39">
        <f t="shared" si="52"/>
        <v>0</v>
      </c>
      <c r="AN176" s="40">
        <f t="shared" si="72"/>
        <v>0</v>
      </c>
      <c r="AO176" s="40">
        <f t="shared" si="68"/>
        <v>0</v>
      </c>
      <c r="AP176" s="40">
        <f t="shared" si="70"/>
        <v>3279</v>
      </c>
      <c r="AQ176" s="42">
        <f t="shared" si="71"/>
        <v>60071.28</v>
      </c>
      <c r="AR176" s="43"/>
      <c r="AS176" s="45"/>
      <c r="AT176" s="46">
        <f t="shared" si="58"/>
        <v>0</v>
      </c>
      <c r="AU176" s="47" t="str">
        <f t="shared" si="46"/>
        <v>NÃO MEDIDO</v>
      </c>
      <c r="AV176" s="48"/>
    </row>
    <row r="177" spans="1:48" s="49" customFormat="1" ht="101.25" customHeight="1" x14ac:dyDescent="0.2">
      <c r="A177" s="49" t="s">
        <v>37</v>
      </c>
      <c r="C177" s="92" t="s">
        <v>369</v>
      </c>
      <c r="D177" s="93" t="s">
        <v>370</v>
      </c>
      <c r="E177" s="94" t="s">
        <v>58</v>
      </c>
      <c r="F177" s="95">
        <v>3279</v>
      </c>
      <c r="G177" s="96"/>
      <c r="H177" s="97"/>
      <c r="I177" s="95">
        <f t="shared" si="59"/>
        <v>3279</v>
      </c>
      <c r="J177" s="98">
        <v>10.29</v>
      </c>
      <c r="K177" s="99">
        <f t="shared" si="47"/>
        <v>33740.910000000003</v>
      </c>
      <c r="L177" s="39"/>
      <c r="M177" s="39">
        <f t="shared" si="69"/>
        <v>0</v>
      </c>
      <c r="N177" s="39"/>
      <c r="O177" s="39">
        <f t="shared" si="60"/>
        <v>0</v>
      </c>
      <c r="P177" s="39"/>
      <c r="Q177" s="39">
        <f t="shared" si="61"/>
        <v>0</v>
      </c>
      <c r="R177" s="39"/>
      <c r="S177" s="39">
        <f t="shared" si="62"/>
        <v>0</v>
      </c>
      <c r="T177" s="39"/>
      <c r="U177" s="39">
        <f t="shared" si="63"/>
        <v>0</v>
      </c>
      <c r="V177" s="39"/>
      <c r="W177" s="39">
        <f t="shared" si="64"/>
        <v>0</v>
      </c>
      <c r="X177" s="39"/>
      <c r="Y177" s="39">
        <f t="shared" si="65"/>
        <v>0</v>
      </c>
      <c r="Z177" s="39"/>
      <c r="AA177" s="39">
        <f t="shared" si="66"/>
        <v>0</v>
      </c>
      <c r="AB177" s="39"/>
      <c r="AC177" s="39">
        <f t="shared" si="67"/>
        <v>0</v>
      </c>
      <c r="AD177" s="39"/>
      <c r="AE177" s="39">
        <f t="shared" si="48"/>
        <v>0</v>
      </c>
      <c r="AF177" s="39"/>
      <c r="AG177" s="39">
        <f t="shared" si="49"/>
        <v>0</v>
      </c>
      <c r="AH177" s="39"/>
      <c r="AI177" s="39">
        <f t="shared" si="50"/>
        <v>0</v>
      </c>
      <c r="AJ177" s="39"/>
      <c r="AK177" s="39">
        <f t="shared" si="51"/>
        <v>0</v>
      </c>
      <c r="AL177" s="39"/>
      <c r="AM177" s="39">
        <f t="shared" si="52"/>
        <v>0</v>
      </c>
      <c r="AN177" s="40">
        <f t="shared" si="72"/>
        <v>0</v>
      </c>
      <c r="AO177" s="40">
        <f t="shared" si="68"/>
        <v>0</v>
      </c>
      <c r="AP177" s="40">
        <f t="shared" si="70"/>
        <v>3279</v>
      </c>
      <c r="AQ177" s="42">
        <f t="shared" si="71"/>
        <v>33740.910000000003</v>
      </c>
      <c r="AR177" s="43"/>
      <c r="AS177" s="45"/>
      <c r="AT177" s="46">
        <f t="shared" si="58"/>
        <v>0</v>
      </c>
      <c r="AU177" s="47" t="str">
        <f t="shared" si="46"/>
        <v>NÃO MEDIDO</v>
      </c>
      <c r="AV177" s="48"/>
    </row>
    <row r="178" spans="1:48" s="49" customFormat="1" ht="55.5" customHeight="1" x14ac:dyDescent="0.2">
      <c r="A178" s="49" t="s">
        <v>37</v>
      </c>
      <c r="C178" s="92" t="s">
        <v>371</v>
      </c>
      <c r="D178" s="93" t="s">
        <v>372</v>
      </c>
      <c r="E178" s="94" t="s">
        <v>138</v>
      </c>
      <c r="F178" s="95">
        <v>6</v>
      </c>
      <c r="G178" s="96"/>
      <c r="H178" s="97"/>
      <c r="I178" s="95">
        <f t="shared" si="59"/>
        <v>6</v>
      </c>
      <c r="J178" s="98">
        <v>319.86</v>
      </c>
      <c r="K178" s="99">
        <f t="shared" si="47"/>
        <v>1919.16</v>
      </c>
      <c r="L178" s="39"/>
      <c r="M178" s="39">
        <f t="shared" si="69"/>
        <v>0</v>
      </c>
      <c r="N178" s="39"/>
      <c r="O178" s="39">
        <f t="shared" si="60"/>
        <v>0</v>
      </c>
      <c r="P178" s="39"/>
      <c r="Q178" s="39">
        <f t="shared" si="61"/>
        <v>0</v>
      </c>
      <c r="R178" s="39"/>
      <c r="S178" s="39">
        <f t="shared" si="62"/>
        <v>0</v>
      </c>
      <c r="T178" s="39"/>
      <c r="U178" s="39">
        <f t="shared" si="63"/>
        <v>0</v>
      </c>
      <c r="V178" s="39"/>
      <c r="W178" s="39">
        <f t="shared" si="64"/>
        <v>0</v>
      </c>
      <c r="X178" s="39"/>
      <c r="Y178" s="39">
        <f t="shared" si="65"/>
        <v>0</v>
      </c>
      <c r="Z178" s="39"/>
      <c r="AA178" s="39">
        <f t="shared" si="66"/>
        <v>0</v>
      </c>
      <c r="AB178" s="39"/>
      <c r="AC178" s="39">
        <f t="shared" si="67"/>
        <v>0</v>
      </c>
      <c r="AD178" s="39"/>
      <c r="AE178" s="39">
        <f t="shared" si="48"/>
        <v>0</v>
      </c>
      <c r="AF178" s="39"/>
      <c r="AG178" s="39">
        <f t="shared" si="49"/>
        <v>0</v>
      </c>
      <c r="AH178" s="39"/>
      <c r="AI178" s="39">
        <f t="shared" si="50"/>
        <v>0</v>
      </c>
      <c r="AJ178" s="39"/>
      <c r="AK178" s="39">
        <f t="shared" si="51"/>
        <v>0</v>
      </c>
      <c r="AL178" s="39"/>
      <c r="AM178" s="39">
        <f t="shared" si="52"/>
        <v>0</v>
      </c>
      <c r="AN178" s="40">
        <f t="shared" si="72"/>
        <v>0</v>
      </c>
      <c r="AO178" s="40">
        <f t="shared" si="68"/>
        <v>0</v>
      </c>
      <c r="AP178" s="40">
        <f t="shared" si="70"/>
        <v>6</v>
      </c>
      <c r="AQ178" s="42">
        <f t="shared" si="71"/>
        <v>1919.16</v>
      </c>
      <c r="AR178" s="43"/>
      <c r="AS178" s="45"/>
      <c r="AT178" s="46">
        <f t="shared" si="58"/>
        <v>0</v>
      </c>
      <c r="AU178" s="47" t="str">
        <f t="shared" si="46"/>
        <v>NÃO MEDIDO</v>
      </c>
      <c r="AV178" s="48"/>
    </row>
    <row r="179" spans="1:48" s="49" customFormat="1" ht="47.25" customHeight="1" x14ac:dyDescent="0.2">
      <c r="A179" s="49" t="s">
        <v>37</v>
      </c>
      <c r="C179" s="92" t="s">
        <v>373</v>
      </c>
      <c r="D179" s="93" t="s">
        <v>374</v>
      </c>
      <c r="E179" s="94" t="s">
        <v>336</v>
      </c>
      <c r="F179" s="95">
        <v>2</v>
      </c>
      <c r="G179" s="96"/>
      <c r="H179" s="97"/>
      <c r="I179" s="95">
        <f t="shared" si="59"/>
        <v>2</v>
      </c>
      <c r="J179" s="98">
        <v>67.34</v>
      </c>
      <c r="K179" s="99">
        <f t="shared" si="47"/>
        <v>134.68</v>
      </c>
      <c r="L179" s="39"/>
      <c r="M179" s="39">
        <f t="shared" si="69"/>
        <v>0</v>
      </c>
      <c r="N179" s="39"/>
      <c r="O179" s="39">
        <f t="shared" si="60"/>
        <v>0</v>
      </c>
      <c r="P179" s="39"/>
      <c r="Q179" s="39">
        <f t="shared" si="61"/>
        <v>0</v>
      </c>
      <c r="R179" s="39"/>
      <c r="S179" s="39">
        <f t="shared" si="62"/>
        <v>0</v>
      </c>
      <c r="T179" s="39"/>
      <c r="U179" s="39">
        <f t="shared" si="63"/>
        <v>0</v>
      </c>
      <c r="V179" s="39"/>
      <c r="W179" s="39">
        <f t="shared" si="64"/>
        <v>0</v>
      </c>
      <c r="X179" s="39"/>
      <c r="Y179" s="39">
        <f t="shared" si="65"/>
        <v>0</v>
      </c>
      <c r="Z179" s="39"/>
      <c r="AA179" s="39">
        <f t="shared" si="66"/>
        <v>0</v>
      </c>
      <c r="AB179" s="39"/>
      <c r="AC179" s="39">
        <f t="shared" si="67"/>
        <v>0</v>
      </c>
      <c r="AD179" s="39"/>
      <c r="AE179" s="39">
        <f t="shared" si="48"/>
        <v>0</v>
      </c>
      <c r="AF179" s="39"/>
      <c r="AG179" s="39">
        <f t="shared" si="49"/>
        <v>0</v>
      </c>
      <c r="AH179" s="39"/>
      <c r="AI179" s="39">
        <f t="shared" si="50"/>
        <v>0</v>
      </c>
      <c r="AJ179" s="39"/>
      <c r="AK179" s="39">
        <f t="shared" si="51"/>
        <v>0</v>
      </c>
      <c r="AL179" s="39"/>
      <c r="AM179" s="39">
        <f t="shared" si="52"/>
        <v>0</v>
      </c>
      <c r="AN179" s="40">
        <f t="shared" si="72"/>
        <v>0</v>
      </c>
      <c r="AO179" s="40">
        <f t="shared" si="68"/>
        <v>0</v>
      </c>
      <c r="AP179" s="40">
        <f t="shared" si="70"/>
        <v>2</v>
      </c>
      <c r="AQ179" s="42">
        <f t="shared" si="71"/>
        <v>134.68</v>
      </c>
      <c r="AR179" s="43"/>
      <c r="AS179" s="45"/>
      <c r="AT179" s="46">
        <f t="shared" si="58"/>
        <v>0</v>
      </c>
      <c r="AU179" s="47" t="str">
        <f t="shared" si="46"/>
        <v>NÃO MEDIDO</v>
      </c>
      <c r="AV179" s="48"/>
    </row>
    <row r="180" spans="1:48" s="49" customFormat="1" ht="55.5" customHeight="1" x14ac:dyDescent="0.2">
      <c r="A180" s="49" t="s">
        <v>37</v>
      </c>
      <c r="C180" s="92" t="s">
        <v>375</v>
      </c>
      <c r="D180" s="93" t="s">
        <v>376</v>
      </c>
      <c r="E180" s="94" t="s">
        <v>58</v>
      </c>
      <c r="F180" s="95">
        <v>7.5</v>
      </c>
      <c r="G180" s="96"/>
      <c r="H180" s="97"/>
      <c r="I180" s="95">
        <f t="shared" si="59"/>
        <v>7.5</v>
      </c>
      <c r="J180" s="98">
        <v>415.57</v>
      </c>
      <c r="K180" s="99">
        <f t="shared" si="47"/>
        <v>3116.78</v>
      </c>
      <c r="L180" s="39"/>
      <c r="M180" s="39">
        <f t="shared" si="69"/>
        <v>0</v>
      </c>
      <c r="N180" s="39"/>
      <c r="O180" s="39">
        <f t="shared" si="60"/>
        <v>0</v>
      </c>
      <c r="P180" s="39"/>
      <c r="Q180" s="39">
        <f t="shared" si="61"/>
        <v>0</v>
      </c>
      <c r="R180" s="39"/>
      <c r="S180" s="39">
        <f t="shared" si="62"/>
        <v>0</v>
      </c>
      <c r="T180" s="39"/>
      <c r="U180" s="39">
        <f t="shared" si="63"/>
        <v>0</v>
      </c>
      <c r="V180" s="39"/>
      <c r="W180" s="39">
        <f t="shared" si="64"/>
        <v>0</v>
      </c>
      <c r="X180" s="39"/>
      <c r="Y180" s="39">
        <f t="shared" si="65"/>
        <v>0</v>
      </c>
      <c r="Z180" s="39"/>
      <c r="AA180" s="39">
        <f t="shared" si="66"/>
        <v>0</v>
      </c>
      <c r="AB180" s="39"/>
      <c r="AC180" s="39">
        <f t="shared" si="67"/>
        <v>0</v>
      </c>
      <c r="AD180" s="39"/>
      <c r="AE180" s="39">
        <f t="shared" si="48"/>
        <v>0</v>
      </c>
      <c r="AF180" s="39"/>
      <c r="AG180" s="39">
        <f t="shared" si="49"/>
        <v>0</v>
      </c>
      <c r="AH180" s="39"/>
      <c r="AI180" s="39">
        <f t="shared" si="50"/>
        <v>0</v>
      </c>
      <c r="AJ180" s="39"/>
      <c r="AK180" s="39">
        <f t="shared" si="51"/>
        <v>0</v>
      </c>
      <c r="AL180" s="39"/>
      <c r="AM180" s="39">
        <f t="shared" si="52"/>
        <v>0</v>
      </c>
      <c r="AN180" s="40">
        <f t="shared" si="72"/>
        <v>0</v>
      </c>
      <c r="AO180" s="40">
        <f t="shared" si="68"/>
        <v>0</v>
      </c>
      <c r="AP180" s="40">
        <f t="shared" si="70"/>
        <v>7.5</v>
      </c>
      <c r="AQ180" s="42">
        <f t="shared" si="71"/>
        <v>3116.78</v>
      </c>
      <c r="AR180" s="43"/>
      <c r="AS180" s="45"/>
      <c r="AT180" s="46">
        <f t="shared" si="58"/>
        <v>0</v>
      </c>
      <c r="AU180" s="47" t="str">
        <f t="shared" si="46"/>
        <v>NÃO MEDIDO</v>
      </c>
      <c r="AV180" s="48"/>
    </row>
    <row r="181" spans="1:48" s="49" customFormat="1" ht="55.5" customHeight="1" x14ac:dyDescent="0.2">
      <c r="A181" s="49" t="s">
        <v>37</v>
      </c>
      <c r="C181" s="92" t="s">
        <v>143</v>
      </c>
      <c r="D181" s="93" t="s">
        <v>377</v>
      </c>
      <c r="E181" s="94" t="s">
        <v>58</v>
      </c>
      <c r="F181" s="95">
        <v>45.6</v>
      </c>
      <c r="G181" s="96"/>
      <c r="H181" s="97"/>
      <c r="I181" s="95">
        <f t="shared" si="59"/>
        <v>45.6</v>
      </c>
      <c r="J181" s="98">
        <v>114.69</v>
      </c>
      <c r="K181" s="99">
        <f t="shared" ref="K181:K244" si="74">ROUND(($F181*$J181),2)+ROUND(($G181*$J181),2)+ROUND(($H181*$J181),2)</f>
        <v>5229.8599999999997</v>
      </c>
      <c r="L181" s="39"/>
      <c r="M181" s="39">
        <f t="shared" si="69"/>
        <v>0</v>
      </c>
      <c r="N181" s="39"/>
      <c r="O181" s="39">
        <f t="shared" si="60"/>
        <v>0</v>
      </c>
      <c r="P181" s="39"/>
      <c r="Q181" s="39">
        <f t="shared" si="61"/>
        <v>0</v>
      </c>
      <c r="R181" s="39"/>
      <c r="S181" s="39">
        <f t="shared" si="62"/>
        <v>0</v>
      </c>
      <c r="T181" s="39"/>
      <c r="U181" s="39">
        <f t="shared" si="63"/>
        <v>0</v>
      </c>
      <c r="V181" s="39"/>
      <c r="W181" s="39">
        <f t="shared" si="64"/>
        <v>0</v>
      </c>
      <c r="X181" s="39"/>
      <c r="Y181" s="39">
        <f t="shared" si="65"/>
        <v>0</v>
      </c>
      <c r="Z181" s="39"/>
      <c r="AA181" s="39">
        <f t="shared" si="66"/>
        <v>0</v>
      </c>
      <c r="AB181" s="39"/>
      <c r="AC181" s="39">
        <f t="shared" si="67"/>
        <v>0</v>
      </c>
      <c r="AD181" s="39"/>
      <c r="AE181" s="39">
        <f t="shared" si="48"/>
        <v>0</v>
      </c>
      <c r="AF181" s="39"/>
      <c r="AG181" s="39">
        <f t="shared" si="49"/>
        <v>0</v>
      </c>
      <c r="AH181" s="39"/>
      <c r="AI181" s="39">
        <f t="shared" si="50"/>
        <v>0</v>
      </c>
      <c r="AJ181" s="39"/>
      <c r="AK181" s="39">
        <f t="shared" si="51"/>
        <v>0</v>
      </c>
      <c r="AL181" s="39"/>
      <c r="AM181" s="39">
        <f t="shared" si="52"/>
        <v>0</v>
      </c>
      <c r="AN181" s="40">
        <f t="shared" si="72"/>
        <v>0</v>
      </c>
      <c r="AO181" s="40">
        <f t="shared" si="68"/>
        <v>0</v>
      </c>
      <c r="AP181" s="40">
        <f t="shared" si="70"/>
        <v>45.6</v>
      </c>
      <c r="AQ181" s="42">
        <f t="shared" si="71"/>
        <v>5229.8599999999997</v>
      </c>
      <c r="AR181" s="43"/>
      <c r="AS181" s="45"/>
      <c r="AT181" s="46">
        <f t="shared" si="58"/>
        <v>0</v>
      </c>
      <c r="AU181" s="47" t="str">
        <f t="shared" si="46"/>
        <v>NÃO MEDIDO</v>
      </c>
      <c r="AV181" s="48"/>
    </row>
    <row r="182" spans="1:48" s="49" customFormat="1" ht="30" customHeight="1" x14ac:dyDescent="0.2">
      <c r="A182" s="6" t="s">
        <v>33</v>
      </c>
      <c r="B182" s="6"/>
      <c r="C182" s="92">
        <v>40800</v>
      </c>
      <c r="D182" s="93" t="s">
        <v>188</v>
      </c>
      <c r="E182" s="94"/>
      <c r="F182" s="95"/>
      <c r="G182" s="96"/>
      <c r="H182" s="97"/>
      <c r="I182" s="95">
        <f t="shared" si="59"/>
        <v>0</v>
      </c>
      <c r="J182" s="98"/>
      <c r="K182" s="99">
        <f t="shared" si="74"/>
        <v>0</v>
      </c>
      <c r="L182" s="39"/>
      <c r="M182" s="39">
        <f t="shared" si="69"/>
        <v>0</v>
      </c>
      <c r="N182" s="39"/>
      <c r="O182" s="39">
        <f t="shared" si="60"/>
        <v>0</v>
      </c>
      <c r="P182" s="39"/>
      <c r="Q182" s="39">
        <f t="shared" si="61"/>
        <v>0</v>
      </c>
      <c r="R182" s="39"/>
      <c r="S182" s="39">
        <f t="shared" si="62"/>
        <v>0</v>
      </c>
      <c r="T182" s="39"/>
      <c r="U182" s="39">
        <f t="shared" si="63"/>
        <v>0</v>
      </c>
      <c r="V182" s="39"/>
      <c r="W182" s="39">
        <f t="shared" si="64"/>
        <v>0</v>
      </c>
      <c r="X182" s="39"/>
      <c r="Y182" s="39">
        <f t="shared" si="65"/>
        <v>0</v>
      </c>
      <c r="Z182" s="39"/>
      <c r="AA182" s="39">
        <f t="shared" si="66"/>
        <v>0</v>
      </c>
      <c r="AB182" s="39"/>
      <c r="AC182" s="39">
        <f t="shared" si="67"/>
        <v>0</v>
      </c>
      <c r="AD182" s="39"/>
      <c r="AE182" s="39">
        <f t="shared" si="48"/>
        <v>0</v>
      </c>
      <c r="AF182" s="39"/>
      <c r="AG182" s="39">
        <f t="shared" si="49"/>
        <v>0</v>
      </c>
      <c r="AH182" s="39"/>
      <c r="AI182" s="39">
        <f t="shared" si="50"/>
        <v>0</v>
      </c>
      <c r="AJ182" s="39"/>
      <c r="AK182" s="39">
        <f t="shared" si="51"/>
        <v>0</v>
      </c>
      <c r="AL182" s="39"/>
      <c r="AM182" s="39">
        <f t="shared" si="52"/>
        <v>0</v>
      </c>
      <c r="AN182" s="40">
        <f t="shared" si="72"/>
        <v>0</v>
      </c>
      <c r="AO182" s="40">
        <f t="shared" si="68"/>
        <v>0</v>
      </c>
      <c r="AP182" s="40">
        <f t="shared" si="70"/>
        <v>0</v>
      </c>
      <c r="AQ182" s="42">
        <f t="shared" si="71"/>
        <v>0</v>
      </c>
      <c r="AR182" s="43"/>
      <c r="AS182" s="45"/>
      <c r="AT182" s="46">
        <f t="shared" si="58"/>
        <v>0</v>
      </c>
      <c r="AU182" s="47" t="str">
        <f>IF(COUNTIF(AU183:AU185,"MEDIDO")&lt;&gt;0,"MEDIDO","NÃO MEDIDO")</f>
        <v>NÃO MEDIDO</v>
      </c>
      <c r="AV182" s="48"/>
    </row>
    <row r="183" spans="1:48" s="49" customFormat="1" ht="48.75" customHeight="1" x14ac:dyDescent="0.2">
      <c r="A183" s="49" t="s">
        <v>37</v>
      </c>
      <c r="C183" s="92" t="s">
        <v>378</v>
      </c>
      <c r="D183" s="93" t="s">
        <v>190</v>
      </c>
      <c r="E183" s="94" t="s">
        <v>50</v>
      </c>
      <c r="F183" s="95">
        <v>5</v>
      </c>
      <c r="G183" s="96"/>
      <c r="H183" s="97"/>
      <c r="I183" s="95">
        <f t="shared" si="59"/>
        <v>5</v>
      </c>
      <c r="J183" s="98">
        <v>210.43</v>
      </c>
      <c r="K183" s="99">
        <f t="shared" si="74"/>
        <v>1052.1500000000001</v>
      </c>
      <c r="L183" s="39"/>
      <c r="M183" s="39">
        <f t="shared" si="69"/>
        <v>0</v>
      </c>
      <c r="N183" s="39"/>
      <c r="O183" s="39">
        <f t="shared" si="60"/>
        <v>0</v>
      </c>
      <c r="P183" s="39"/>
      <c r="Q183" s="39">
        <f t="shared" si="61"/>
        <v>0</v>
      </c>
      <c r="R183" s="39"/>
      <c r="S183" s="39">
        <f t="shared" si="62"/>
        <v>0</v>
      </c>
      <c r="T183" s="39"/>
      <c r="U183" s="39">
        <f t="shared" si="63"/>
        <v>0</v>
      </c>
      <c r="V183" s="39"/>
      <c r="W183" s="39">
        <f t="shared" si="64"/>
        <v>0</v>
      </c>
      <c r="X183" s="39"/>
      <c r="Y183" s="39">
        <f t="shared" si="65"/>
        <v>0</v>
      </c>
      <c r="Z183" s="39"/>
      <c r="AA183" s="39">
        <f t="shared" si="66"/>
        <v>0</v>
      </c>
      <c r="AB183" s="39"/>
      <c r="AC183" s="39">
        <f t="shared" si="67"/>
        <v>0</v>
      </c>
      <c r="AD183" s="39"/>
      <c r="AE183" s="39">
        <f t="shared" si="48"/>
        <v>0</v>
      </c>
      <c r="AF183" s="39"/>
      <c r="AG183" s="39">
        <f t="shared" si="49"/>
        <v>0</v>
      </c>
      <c r="AH183" s="39"/>
      <c r="AI183" s="39">
        <f t="shared" si="50"/>
        <v>0</v>
      </c>
      <c r="AJ183" s="39"/>
      <c r="AK183" s="39">
        <f t="shared" si="51"/>
        <v>0</v>
      </c>
      <c r="AL183" s="39"/>
      <c r="AM183" s="39">
        <f t="shared" si="52"/>
        <v>0</v>
      </c>
      <c r="AN183" s="40">
        <f t="shared" si="72"/>
        <v>0</v>
      </c>
      <c r="AO183" s="40">
        <f t="shared" si="68"/>
        <v>0</v>
      </c>
      <c r="AP183" s="40">
        <f t="shared" si="70"/>
        <v>5</v>
      </c>
      <c r="AQ183" s="42">
        <f t="shared" si="71"/>
        <v>1052.1500000000001</v>
      </c>
      <c r="AR183" s="43"/>
      <c r="AS183" s="45"/>
      <c r="AT183" s="46">
        <f t="shared" si="58"/>
        <v>0</v>
      </c>
      <c r="AU183" s="47" t="str">
        <f>IF(AT183&lt;&gt;0,"MEDIDO","NÃO MEDIDO")</f>
        <v>NÃO MEDIDO</v>
      </c>
      <c r="AV183" s="48"/>
    </row>
    <row r="184" spans="1:48" s="49" customFormat="1" ht="63.75" customHeight="1" x14ac:dyDescent="0.2">
      <c r="A184" s="49" t="s">
        <v>37</v>
      </c>
      <c r="C184" s="92" t="s">
        <v>379</v>
      </c>
      <c r="D184" s="93" t="s">
        <v>380</v>
      </c>
      <c r="E184" s="94" t="s">
        <v>191</v>
      </c>
      <c r="F184" s="95">
        <v>1</v>
      </c>
      <c r="G184" s="96"/>
      <c r="H184" s="97"/>
      <c r="I184" s="95">
        <f t="shared" si="59"/>
        <v>1</v>
      </c>
      <c r="J184" s="98">
        <v>824.9</v>
      </c>
      <c r="K184" s="99">
        <f t="shared" si="74"/>
        <v>824.9</v>
      </c>
      <c r="L184" s="39"/>
      <c r="M184" s="39">
        <f t="shared" si="69"/>
        <v>0</v>
      </c>
      <c r="N184" s="39"/>
      <c r="O184" s="39">
        <f t="shared" si="60"/>
        <v>0</v>
      </c>
      <c r="P184" s="39"/>
      <c r="Q184" s="39">
        <f t="shared" si="61"/>
        <v>0</v>
      </c>
      <c r="R184" s="39"/>
      <c r="S184" s="39">
        <f t="shared" si="62"/>
        <v>0</v>
      </c>
      <c r="T184" s="39"/>
      <c r="U184" s="39">
        <f t="shared" si="63"/>
        <v>0</v>
      </c>
      <c r="V184" s="39"/>
      <c r="W184" s="39">
        <f t="shared" si="64"/>
        <v>0</v>
      </c>
      <c r="X184" s="39"/>
      <c r="Y184" s="39">
        <f t="shared" si="65"/>
        <v>0</v>
      </c>
      <c r="Z184" s="39"/>
      <c r="AA184" s="39">
        <f t="shared" si="66"/>
        <v>0</v>
      </c>
      <c r="AB184" s="39"/>
      <c r="AC184" s="39">
        <f t="shared" si="67"/>
        <v>0</v>
      </c>
      <c r="AD184" s="39"/>
      <c r="AE184" s="39">
        <f t="shared" si="48"/>
        <v>0</v>
      </c>
      <c r="AF184" s="39"/>
      <c r="AG184" s="39">
        <f t="shared" si="49"/>
        <v>0</v>
      </c>
      <c r="AH184" s="39"/>
      <c r="AI184" s="39">
        <f t="shared" si="50"/>
        <v>0</v>
      </c>
      <c r="AJ184" s="39"/>
      <c r="AK184" s="39">
        <f t="shared" si="51"/>
        <v>0</v>
      </c>
      <c r="AL184" s="39"/>
      <c r="AM184" s="39">
        <f t="shared" si="52"/>
        <v>0</v>
      </c>
      <c r="AN184" s="40">
        <f t="shared" si="72"/>
        <v>0</v>
      </c>
      <c r="AO184" s="40">
        <f t="shared" si="68"/>
        <v>0</v>
      </c>
      <c r="AP184" s="40">
        <f t="shared" si="70"/>
        <v>1</v>
      </c>
      <c r="AQ184" s="42">
        <f t="shared" si="71"/>
        <v>824.9</v>
      </c>
      <c r="AR184" s="43"/>
      <c r="AS184" s="45"/>
      <c r="AT184" s="46">
        <f t="shared" si="58"/>
        <v>0</v>
      </c>
      <c r="AU184" s="47" t="str">
        <f t="shared" ref="AU184:AU185" si="75">IF(AT184&lt;&gt;0,"MEDIDO","NÃO MEDIDO")</f>
        <v>NÃO MEDIDO</v>
      </c>
      <c r="AV184" s="48"/>
    </row>
    <row r="185" spans="1:48" s="49" customFormat="1" ht="63.75" customHeight="1" x14ac:dyDescent="0.2">
      <c r="A185" s="49" t="s">
        <v>37</v>
      </c>
      <c r="C185" s="92" t="s">
        <v>189</v>
      </c>
      <c r="D185" s="93" t="s">
        <v>381</v>
      </c>
      <c r="E185" s="94" t="s">
        <v>61</v>
      </c>
      <c r="F185" s="95">
        <v>11</v>
      </c>
      <c r="G185" s="96"/>
      <c r="H185" s="97"/>
      <c r="I185" s="95">
        <f t="shared" si="59"/>
        <v>11</v>
      </c>
      <c r="J185" s="98">
        <v>304.08</v>
      </c>
      <c r="K185" s="99">
        <f t="shared" si="74"/>
        <v>3344.88</v>
      </c>
      <c r="L185" s="39"/>
      <c r="M185" s="39">
        <f t="shared" si="69"/>
        <v>0</v>
      </c>
      <c r="N185" s="39"/>
      <c r="O185" s="39">
        <f t="shared" si="60"/>
        <v>0</v>
      </c>
      <c r="P185" s="39"/>
      <c r="Q185" s="39">
        <f t="shared" si="61"/>
        <v>0</v>
      </c>
      <c r="R185" s="39"/>
      <c r="S185" s="39">
        <f t="shared" si="62"/>
        <v>0</v>
      </c>
      <c r="T185" s="39"/>
      <c r="U185" s="39">
        <f t="shared" si="63"/>
        <v>0</v>
      </c>
      <c r="V185" s="39"/>
      <c r="W185" s="39">
        <f t="shared" si="64"/>
        <v>0</v>
      </c>
      <c r="X185" s="39"/>
      <c r="Y185" s="39">
        <f t="shared" si="65"/>
        <v>0</v>
      </c>
      <c r="Z185" s="39"/>
      <c r="AA185" s="39">
        <f t="shared" si="66"/>
        <v>0</v>
      </c>
      <c r="AB185" s="39"/>
      <c r="AC185" s="39">
        <f t="shared" si="67"/>
        <v>0</v>
      </c>
      <c r="AD185" s="39"/>
      <c r="AE185" s="39">
        <f t="shared" si="48"/>
        <v>0</v>
      </c>
      <c r="AF185" s="39"/>
      <c r="AG185" s="39">
        <f t="shared" si="49"/>
        <v>0</v>
      </c>
      <c r="AH185" s="39"/>
      <c r="AI185" s="39">
        <f t="shared" si="50"/>
        <v>0</v>
      </c>
      <c r="AJ185" s="39"/>
      <c r="AK185" s="39">
        <f t="shared" si="51"/>
        <v>0</v>
      </c>
      <c r="AL185" s="39"/>
      <c r="AM185" s="39">
        <f t="shared" si="52"/>
        <v>0</v>
      </c>
      <c r="AN185" s="40">
        <f t="shared" si="72"/>
        <v>0</v>
      </c>
      <c r="AO185" s="40">
        <f t="shared" si="68"/>
        <v>0</v>
      </c>
      <c r="AP185" s="40">
        <f t="shared" si="70"/>
        <v>11</v>
      </c>
      <c r="AQ185" s="42">
        <f t="shared" si="71"/>
        <v>3344.88</v>
      </c>
      <c r="AR185" s="43"/>
      <c r="AS185" s="45"/>
      <c r="AT185" s="46">
        <f t="shared" si="58"/>
        <v>0</v>
      </c>
      <c r="AU185" s="47" t="str">
        <f t="shared" si="75"/>
        <v>NÃO MEDIDO</v>
      </c>
      <c r="AV185" s="48"/>
    </row>
    <row r="186" spans="1:48" s="49" customFormat="1" ht="30" customHeight="1" x14ac:dyDescent="0.2">
      <c r="A186" s="6" t="s">
        <v>33</v>
      </c>
      <c r="B186" s="6"/>
      <c r="C186" s="92">
        <v>40900</v>
      </c>
      <c r="D186" s="93" t="s">
        <v>390</v>
      </c>
      <c r="E186" s="94"/>
      <c r="F186" s="95"/>
      <c r="G186" s="96"/>
      <c r="H186" s="97"/>
      <c r="I186" s="95">
        <f t="shared" si="59"/>
        <v>0</v>
      </c>
      <c r="J186" s="98"/>
      <c r="K186" s="99">
        <f t="shared" si="74"/>
        <v>0</v>
      </c>
      <c r="L186" s="39"/>
      <c r="M186" s="39">
        <f t="shared" si="69"/>
        <v>0</v>
      </c>
      <c r="N186" s="39"/>
      <c r="O186" s="39">
        <f t="shared" si="60"/>
        <v>0</v>
      </c>
      <c r="P186" s="39"/>
      <c r="Q186" s="39">
        <f t="shared" si="61"/>
        <v>0</v>
      </c>
      <c r="R186" s="39"/>
      <c r="S186" s="39">
        <f t="shared" si="62"/>
        <v>0</v>
      </c>
      <c r="T186" s="39"/>
      <c r="U186" s="39">
        <f t="shared" si="63"/>
        <v>0</v>
      </c>
      <c r="V186" s="39"/>
      <c r="W186" s="39">
        <f t="shared" si="64"/>
        <v>0</v>
      </c>
      <c r="X186" s="39"/>
      <c r="Y186" s="39">
        <f t="shared" si="65"/>
        <v>0</v>
      </c>
      <c r="Z186" s="39"/>
      <c r="AA186" s="39">
        <f t="shared" si="66"/>
        <v>0</v>
      </c>
      <c r="AB186" s="39"/>
      <c r="AC186" s="39">
        <f t="shared" si="67"/>
        <v>0</v>
      </c>
      <c r="AD186" s="39"/>
      <c r="AE186" s="39">
        <f t="shared" si="48"/>
        <v>0</v>
      </c>
      <c r="AF186" s="39"/>
      <c r="AG186" s="39">
        <f t="shared" si="49"/>
        <v>0</v>
      </c>
      <c r="AH186" s="39"/>
      <c r="AI186" s="39">
        <f t="shared" si="50"/>
        <v>0</v>
      </c>
      <c r="AJ186" s="39"/>
      <c r="AK186" s="39">
        <f t="shared" si="51"/>
        <v>0</v>
      </c>
      <c r="AL186" s="39"/>
      <c r="AM186" s="39">
        <f t="shared" si="52"/>
        <v>0</v>
      </c>
      <c r="AN186" s="40">
        <f t="shared" si="72"/>
        <v>0</v>
      </c>
      <c r="AO186" s="40">
        <f t="shared" si="68"/>
        <v>0</v>
      </c>
      <c r="AP186" s="40">
        <f t="shared" si="70"/>
        <v>0</v>
      </c>
      <c r="AQ186" s="42">
        <f t="shared" si="71"/>
        <v>0</v>
      </c>
      <c r="AR186" s="43"/>
      <c r="AS186" s="45"/>
      <c r="AT186" s="46">
        <f t="shared" si="58"/>
        <v>0</v>
      </c>
      <c r="AU186" s="47" t="str">
        <f>IF(COUNTIF(AU187:AU190,"MEDIDO")&lt;&gt;0,"MEDIDO","NÃO MEDIDO")</f>
        <v>NÃO MEDIDO</v>
      </c>
      <c r="AV186" s="48"/>
    </row>
    <row r="187" spans="1:48" s="49" customFormat="1" ht="38.25" customHeight="1" x14ac:dyDescent="0.2">
      <c r="A187" s="49" t="s">
        <v>37</v>
      </c>
      <c r="C187" s="92" t="s">
        <v>382</v>
      </c>
      <c r="D187" s="93" t="s">
        <v>383</v>
      </c>
      <c r="E187" s="94" t="s">
        <v>76</v>
      </c>
      <c r="F187" s="95">
        <v>200</v>
      </c>
      <c r="G187" s="96"/>
      <c r="H187" s="97"/>
      <c r="I187" s="95">
        <f t="shared" si="59"/>
        <v>200</v>
      </c>
      <c r="J187" s="98">
        <v>9.56</v>
      </c>
      <c r="K187" s="99">
        <f t="shared" si="74"/>
        <v>1912</v>
      </c>
      <c r="L187" s="39"/>
      <c r="M187" s="39">
        <f t="shared" si="69"/>
        <v>0</v>
      </c>
      <c r="N187" s="39"/>
      <c r="O187" s="39">
        <f t="shared" si="60"/>
        <v>0</v>
      </c>
      <c r="P187" s="39"/>
      <c r="Q187" s="39">
        <f t="shared" si="61"/>
        <v>0</v>
      </c>
      <c r="R187" s="39"/>
      <c r="S187" s="39">
        <f t="shared" si="62"/>
        <v>0</v>
      </c>
      <c r="T187" s="39"/>
      <c r="U187" s="39">
        <f t="shared" si="63"/>
        <v>0</v>
      </c>
      <c r="V187" s="39"/>
      <c r="W187" s="39">
        <f t="shared" si="64"/>
        <v>0</v>
      </c>
      <c r="X187" s="39"/>
      <c r="Y187" s="39">
        <f t="shared" si="65"/>
        <v>0</v>
      </c>
      <c r="Z187" s="39"/>
      <c r="AA187" s="39">
        <f t="shared" si="66"/>
        <v>0</v>
      </c>
      <c r="AB187" s="39"/>
      <c r="AC187" s="39">
        <f t="shared" si="67"/>
        <v>0</v>
      </c>
      <c r="AD187" s="39"/>
      <c r="AE187" s="39">
        <f t="shared" si="48"/>
        <v>0</v>
      </c>
      <c r="AF187" s="39"/>
      <c r="AG187" s="39">
        <f t="shared" si="49"/>
        <v>0</v>
      </c>
      <c r="AH187" s="39"/>
      <c r="AI187" s="39">
        <f t="shared" si="50"/>
        <v>0</v>
      </c>
      <c r="AJ187" s="39"/>
      <c r="AK187" s="39">
        <f t="shared" si="51"/>
        <v>0</v>
      </c>
      <c r="AL187" s="39"/>
      <c r="AM187" s="39">
        <f t="shared" si="52"/>
        <v>0</v>
      </c>
      <c r="AN187" s="40">
        <f t="shared" si="72"/>
        <v>0</v>
      </c>
      <c r="AO187" s="40">
        <f t="shared" si="68"/>
        <v>0</v>
      </c>
      <c r="AP187" s="40">
        <f t="shared" si="70"/>
        <v>200</v>
      </c>
      <c r="AQ187" s="42">
        <f t="shared" si="71"/>
        <v>1912</v>
      </c>
      <c r="AR187" s="43"/>
      <c r="AS187" s="45"/>
      <c r="AT187" s="46">
        <f t="shared" si="58"/>
        <v>0</v>
      </c>
      <c r="AU187" s="47" t="str">
        <f>IF(AT187&lt;&gt;0,"MEDIDO","NÃO MEDIDO")</f>
        <v>NÃO MEDIDO</v>
      </c>
      <c r="AV187" s="48"/>
    </row>
    <row r="188" spans="1:48" s="49" customFormat="1" ht="54" customHeight="1" x14ac:dyDescent="0.2">
      <c r="A188" s="49" t="s">
        <v>37</v>
      </c>
      <c r="C188" s="92" t="s">
        <v>384</v>
      </c>
      <c r="D188" s="93" t="s">
        <v>385</v>
      </c>
      <c r="E188" s="94" t="s">
        <v>76</v>
      </c>
      <c r="F188" s="95">
        <v>100</v>
      </c>
      <c r="G188" s="96"/>
      <c r="H188" s="97"/>
      <c r="I188" s="95">
        <f t="shared" si="59"/>
        <v>100</v>
      </c>
      <c r="J188" s="98">
        <v>13.28</v>
      </c>
      <c r="K188" s="99">
        <f t="shared" si="74"/>
        <v>1328</v>
      </c>
      <c r="L188" s="39"/>
      <c r="M188" s="39">
        <f t="shared" si="69"/>
        <v>0</v>
      </c>
      <c r="N188" s="39"/>
      <c r="O188" s="39">
        <f t="shared" si="60"/>
        <v>0</v>
      </c>
      <c r="P188" s="39"/>
      <c r="Q188" s="39">
        <f t="shared" si="61"/>
        <v>0</v>
      </c>
      <c r="R188" s="39"/>
      <c r="S188" s="39">
        <f t="shared" si="62"/>
        <v>0</v>
      </c>
      <c r="T188" s="39"/>
      <c r="U188" s="39">
        <f t="shared" si="63"/>
        <v>0</v>
      </c>
      <c r="V188" s="39"/>
      <c r="W188" s="39">
        <f t="shared" si="64"/>
        <v>0</v>
      </c>
      <c r="X188" s="39"/>
      <c r="Y188" s="39">
        <f t="shared" si="65"/>
        <v>0</v>
      </c>
      <c r="Z188" s="39"/>
      <c r="AA188" s="39">
        <f t="shared" si="66"/>
        <v>0</v>
      </c>
      <c r="AB188" s="39"/>
      <c r="AC188" s="39">
        <f t="shared" si="67"/>
        <v>0</v>
      </c>
      <c r="AD188" s="39"/>
      <c r="AE188" s="39">
        <f t="shared" si="48"/>
        <v>0</v>
      </c>
      <c r="AF188" s="39"/>
      <c r="AG188" s="39">
        <f t="shared" si="49"/>
        <v>0</v>
      </c>
      <c r="AH188" s="39"/>
      <c r="AI188" s="39">
        <f t="shared" si="50"/>
        <v>0</v>
      </c>
      <c r="AJ188" s="39"/>
      <c r="AK188" s="39">
        <f t="shared" si="51"/>
        <v>0</v>
      </c>
      <c r="AL188" s="39"/>
      <c r="AM188" s="39">
        <f t="shared" si="52"/>
        <v>0</v>
      </c>
      <c r="AN188" s="40">
        <f t="shared" si="72"/>
        <v>0</v>
      </c>
      <c r="AO188" s="40">
        <f t="shared" si="68"/>
        <v>0</v>
      </c>
      <c r="AP188" s="40">
        <f t="shared" si="70"/>
        <v>100</v>
      </c>
      <c r="AQ188" s="42">
        <f t="shared" si="71"/>
        <v>1328</v>
      </c>
      <c r="AR188" s="43"/>
      <c r="AS188" s="45"/>
      <c r="AT188" s="46">
        <f t="shared" si="58"/>
        <v>0</v>
      </c>
      <c r="AU188" s="47" t="str">
        <f t="shared" ref="AU188:AU190" si="76">IF(AT188&lt;&gt;0,"MEDIDO","NÃO MEDIDO")</f>
        <v>NÃO MEDIDO</v>
      </c>
      <c r="AV188" s="48"/>
    </row>
    <row r="189" spans="1:48" s="49" customFormat="1" ht="39.75" customHeight="1" x14ac:dyDescent="0.2">
      <c r="A189" s="49" t="s">
        <v>37</v>
      </c>
      <c r="C189" s="92" t="s">
        <v>386</v>
      </c>
      <c r="D189" s="93" t="s">
        <v>387</v>
      </c>
      <c r="E189" s="94" t="s">
        <v>61</v>
      </c>
      <c r="F189" s="95">
        <v>21</v>
      </c>
      <c r="G189" s="96"/>
      <c r="H189" s="97"/>
      <c r="I189" s="95">
        <f t="shared" si="59"/>
        <v>21</v>
      </c>
      <c r="J189" s="98">
        <v>19.34</v>
      </c>
      <c r="K189" s="99">
        <f t="shared" si="74"/>
        <v>406.14</v>
      </c>
      <c r="L189" s="39"/>
      <c r="M189" s="39">
        <f t="shared" si="69"/>
        <v>0</v>
      </c>
      <c r="N189" s="39"/>
      <c r="O189" s="39">
        <f t="shared" si="60"/>
        <v>0</v>
      </c>
      <c r="P189" s="39"/>
      <c r="Q189" s="39">
        <f t="shared" si="61"/>
        <v>0</v>
      </c>
      <c r="R189" s="39"/>
      <c r="S189" s="39">
        <f t="shared" si="62"/>
        <v>0</v>
      </c>
      <c r="T189" s="39"/>
      <c r="U189" s="39">
        <f t="shared" si="63"/>
        <v>0</v>
      </c>
      <c r="V189" s="39"/>
      <c r="W189" s="39">
        <f t="shared" si="64"/>
        <v>0</v>
      </c>
      <c r="X189" s="39"/>
      <c r="Y189" s="39">
        <f t="shared" si="65"/>
        <v>0</v>
      </c>
      <c r="Z189" s="39"/>
      <c r="AA189" s="39">
        <f t="shared" si="66"/>
        <v>0</v>
      </c>
      <c r="AB189" s="39"/>
      <c r="AC189" s="39">
        <f t="shared" si="67"/>
        <v>0</v>
      </c>
      <c r="AD189" s="39"/>
      <c r="AE189" s="39">
        <f t="shared" si="48"/>
        <v>0</v>
      </c>
      <c r="AF189" s="39"/>
      <c r="AG189" s="39">
        <f t="shared" si="49"/>
        <v>0</v>
      </c>
      <c r="AH189" s="39"/>
      <c r="AI189" s="39">
        <f t="shared" si="50"/>
        <v>0</v>
      </c>
      <c r="AJ189" s="39"/>
      <c r="AK189" s="39">
        <f t="shared" si="51"/>
        <v>0</v>
      </c>
      <c r="AL189" s="39"/>
      <c r="AM189" s="39">
        <f t="shared" si="52"/>
        <v>0</v>
      </c>
      <c r="AN189" s="40">
        <f t="shared" si="72"/>
        <v>0</v>
      </c>
      <c r="AO189" s="40">
        <f t="shared" si="68"/>
        <v>0</v>
      </c>
      <c r="AP189" s="40">
        <f t="shared" si="70"/>
        <v>21</v>
      </c>
      <c r="AQ189" s="42">
        <f t="shared" si="71"/>
        <v>406.14</v>
      </c>
      <c r="AR189" s="43"/>
      <c r="AS189" s="45"/>
      <c r="AT189" s="46">
        <f t="shared" si="58"/>
        <v>0</v>
      </c>
      <c r="AU189" s="47" t="str">
        <f t="shared" si="76"/>
        <v>NÃO MEDIDO</v>
      </c>
      <c r="AV189" s="48"/>
    </row>
    <row r="190" spans="1:48" s="49" customFormat="1" ht="30" customHeight="1" x14ac:dyDescent="0.2">
      <c r="A190" s="49" t="s">
        <v>37</v>
      </c>
      <c r="C190" s="92" t="s">
        <v>388</v>
      </c>
      <c r="D190" s="93" t="s">
        <v>389</v>
      </c>
      <c r="E190" s="94" t="s">
        <v>61</v>
      </c>
      <c r="F190" s="95">
        <v>20</v>
      </c>
      <c r="G190" s="96"/>
      <c r="H190" s="97"/>
      <c r="I190" s="95">
        <f t="shared" si="59"/>
        <v>20</v>
      </c>
      <c r="J190" s="98">
        <v>51.29</v>
      </c>
      <c r="K190" s="99">
        <f t="shared" si="74"/>
        <v>1025.8</v>
      </c>
      <c r="L190" s="39"/>
      <c r="M190" s="39">
        <f t="shared" si="69"/>
        <v>0</v>
      </c>
      <c r="N190" s="39"/>
      <c r="O190" s="39">
        <f t="shared" si="60"/>
        <v>0</v>
      </c>
      <c r="P190" s="39"/>
      <c r="Q190" s="39">
        <f t="shared" si="61"/>
        <v>0</v>
      </c>
      <c r="R190" s="39"/>
      <c r="S190" s="39">
        <f t="shared" si="62"/>
        <v>0</v>
      </c>
      <c r="T190" s="39"/>
      <c r="U190" s="39">
        <f t="shared" si="63"/>
        <v>0</v>
      </c>
      <c r="V190" s="39"/>
      <c r="W190" s="39">
        <f t="shared" si="64"/>
        <v>0</v>
      </c>
      <c r="X190" s="39"/>
      <c r="Y190" s="39">
        <f t="shared" si="65"/>
        <v>0</v>
      </c>
      <c r="Z190" s="39"/>
      <c r="AA190" s="39">
        <f t="shared" si="66"/>
        <v>0</v>
      </c>
      <c r="AB190" s="39"/>
      <c r="AC190" s="39">
        <f t="shared" si="67"/>
        <v>0</v>
      </c>
      <c r="AD190" s="39"/>
      <c r="AE190" s="39">
        <f t="shared" si="48"/>
        <v>0</v>
      </c>
      <c r="AF190" s="39"/>
      <c r="AG190" s="39">
        <f t="shared" si="49"/>
        <v>0</v>
      </c>
      <c r="AH190" s="39"/>
      <c r="AI190" s="39">
        <f t="shared" si="50"/>
        <v>0</v>
      </c>
      <c r="AJ190" s="39"/>
      <c r="AK190" s="39">
        <f t="shared" si="51"/>
        <v>0</v>
      </c>
      <c r="AL190" s="39"/>
      <c r="AM190" s="39">
        <f t="shared" si="52"/>
        <v>0</v>
      </c>
      <c r="AN190" s="40">
        <f t="shared" si="72"/>
        <v>0</v>
      </c>
      <c r="AO190" s="40">
        <f t="shared" si="68"/>
        <v>0</v>
      </c>
      <c r="AP190" s="40">
        <f t="shared" si="70"/>
        <v>20</v>
      </c>
      <c r="AQ190" s="42">
        <f t="shared" si="71"/>
        <v>1025.8</v>
      </c>
      <c r="AR190" s="43"/>
      <c r="AS190" s="45"/>
      <c r="AT190" s="46">
        <f t="shared" si="58"/>
        <v>0</v>
      </c>
      <c r="AU190" s="47" t="str">
        <f t="shared" si="76"/>
        <v>NÃO MEDIDO</v>
      </c>
      <c r="AV190" s="48"/>
    </row>
    <row r="191" spans="1:48" s="49" customFormat="1" ht="30" customHeight="1" x14ac:dyDescent="0.2">
      <c r="A191" s="6" t="s">
        <v>33</v>
      </c>
      <c r="B191" s="6"/>
      <c r="C191" s="92">
        <v>11</v>
      </c>
      <c r="D191" s="93" t="s">
        <v>193</v>
      </c>
      <c r="E191" s="94"/>
      <c r="F191" s="95"/>
      <c r="G191" s="96"/>
      <c r="H191" s="97"/>
      <c r="I191" s="95">
        <f t="shared" si="59"/>
        <v>0</v>
      </c>
      <c r="J191" s="98"/>
      <c r="K191" s="99">
        <f t="shared" si="74"/>
        <v>0</v>
      </c>
      <c r="L191" s="39"/>
      <c r="M191" s="39">
        <f t="shared" si="69"/>
        <v>0</v>
      </c>
      <c r="N191" s="39"/>
      <c r="O191" s="39">
        <f t="shared" si="60"/>
        <v>0</v>
      </c>
      <c r="P191" s="39"/>
      <c r="Q191" s="39">
        <f t="shared" si="61"/>
        <v>0</v>
      </c>
      <c r="R191" s="39"/>
      <c r="S191" s="39">
        <f t="shared" si="62"/>
        <v>0</v>
      </c>
      <c r="T191" s="39"/>
      <c r="U191" s="39">
        <f t="shared" si="63"/>
        <v>0</v>
      </c>
      <c r="V191" s="39"/>
      <c r="W191" s="39">
        <f t="shared" si="64"/>
        <v>0</v>
      </c>
      <c r="X191" s="39"/>
      <c r="Y191" s="39">
        <f t="shared" si="65"/>
        <v>0</v>
      </c>
      <c r="Z191" s="39"/>
      <c r="AA191" s="39">
        <f t="shared" si="66"/>
        <v>0</v>
      </c>
      <c r="AB191" s="39"/>
      <c r="AC191" s="39">
        <f t="shared" si="67"/>
        <v>0</v>
      </c>
      <c r="AD191" s="39"/>
      <c r="AE191" s="39">
        <f t="shared" ref="AE191:AE254" si="77">ROUND(AD191*$J191,2)</f>
        <v>0</v>
      </c>
      <c r="AF191" s="39"/>
      <c r="AG191" s="39">
        <f t="shared" ref="AG191:AG254" si="78">ROUND(AF191*$J191,2)</f>
        <v>0</v>
      </c>
      <c r="AH191" s="39"/>
      <c r="AI191" s="39">
        <f t="shared" ref="AI191:AI254" si="79">ROUND(AH191*$J191,2)</f>
        <v>0</v>
      </c>
      <c r="AJ191" s="39"/>
      <c r="AK191" s="39">
        <f t="shared" ref="AK191:AK254" si="80">ROUND(AJ191*$J191,2)</f>
        <v>0</v>
      </c>
      <c r="AL191" s="39"/>
      <c r="AM191" s="39">
        <f t="shared" ref="AM191:AM254" si="81">ROUND(AL191*$J191,2)</f>
        <v>0</v>
      </c>
      <c r="AN191" s="40">
        <f t="shared" si="72"/>
        <v>0</v>
      </c>
      <c r="AO191" s="40">
        <f t="shared" si="68"/>
        <v>0</v>
      </c>
      <c r="AP191" s="40">
        <f t="shared" si="70"/>
        <v>0</v>
      </c>
      <c r="AQ191" s="42">
        <f t="shared" si="71"/>
        <v>0</v>
      </c>
      <c r="AR191" s="43"/>
      <c r="AS191" s="45"/>
      <c r="AT191" s="46">
        <f t="shared" si="58"/>
        <v>0</v>
      </c>
      <c r="AU191" s="47" t="str">
        <f>IF(COUNTIF(AU192:AU195,"MEDIDO")&lt;&gt;0,"MEDIDO","NÃO MEDIDO")</f>
        <v>NÃO MEDIDO</v>
      </c>
      <c r="AV191" s="48"/>
    </row>
    <row r="192" spans="1:48" s="49" customFormat="1" ht="30" customHeight="1" x14ac:dyDescent="0.2">
      <c r="A192" s="6" t="s">
        <v>33</v>
      </c>
      <c r="B192" s="6"/>
      <c r="C192" s="92">
        <v>110100</v>
      </c>
      <c r="D192" s="93" t="s">
        <v>194</v>
      </c>
      <c r="E192" s="94"/>
      <c r="F192" s="95"/>
      <c r="G192" s="96"/>
      <c r="H192" s="97"/>
      <c r="I192" s="95">
        <f t="shared" si="59"/>
        <v>0</v>
      </c>
      <c r="J192" s="98"/>
      <c r="K192" s="99">
        <f t="shared" si="74"/>
        <v>0</v>
      </c>
      <c r="L192" s="39"/>
      <c r="M192" s="39">
        <f t="shared" si="69"/>
        <v>0</v>
      </c>
      <c r="N192" s="39"/>
      <c r="O192" s="39">
        <f t="shared" si="60"/>
        <v>0</v>
      </c>
      <c r="P192" s="39"/>
      <c r="Q192" s="39">
        <f t="shared" si="61"/>
        <v>0</v>
      </c>
      <c r="R192" s="39"/>
      <c r="S192" s="39">
        <f t="shared" si="62"/>
        <v>0</v>
      </c>
      <c r="T192" s="39"/>
      <c r="U192" s="39">
        <f t="shared" si="63"/>
        <v>0</v>
      </c>
      <c r="V192" s="39"/>
      <c r="W192" s="39">
        <f t="shared" si="64"/>
        <v>0</v>
      </c>
      <c r="X192" s="39"/>
      <c r="Y192" s="39">
        <f t="shared" si="65"/>
        <v>0</v>
      </c>
      <c r="Z192" s="39"/>
      <c r="AA192" s="39">
        <f t="shared" si="66"/>
        <v>0</v>
      </c>
      <c r="AB192" s="39"/>
      <c r="AC192" s="39">
        <f t="shared" si="67"/>
        <v>0</v>
      </c>
      <c r="AD192" s="39"/>
      <c r="AE192" s="39">
        <f t="shared" si="77"/>
        <v>0</v>
      </c>
      <c r="AF192" s="39"/>
      <c r="AG192" s="39">
        <f t="shared" si="78"/>
        <v>0</v>
      </c>
      <c r="AH192" s="39"/>
      <c r="AI192" s="39">
        <f t="shared" si="79"/>
        <v>0</v>
      </c>
      <c r="AJ192" s="39"/>
      <c r="AK192" s="39">
        <f t="shared" si="80"/>
        <v>0</v>
      </c>
      <c r="AL192" s="39"/>
      <c r="AM192" s="39">
        <f t="shared" si="81"/>
        <v>0</v>
      </c>
      <c r="AN192" s="40">
        <f t="shared" si="72"/>
        <v>0</v>
      </c>
      <c r="AO192" s="40">
        <f t="shared" si="68"/>
        <v>0</v>
      </c>
      <c r="AP192" s="40">
        <f t="shared" si="70"/>
        <v>0</v>
      </c>
      <c r="AQ192" s="42">
        <f t="shared" si="71"/>
        <v>0</v>
      </c>
      <c r="AR192" s="43"/>
      <c r="AS192" s="45"/>
      <c r="AT192" s="46">
        <f t="shared" si="58"/>
        <v>0</v>
      </c>
      <c r="AU192" s="47" t="str">
        <f>IF(COUNTIF(AU193:AU195,"MEDIDO")&lt;&gt;0,"MEDIDO","NÃO MEDIDO")</f>
        <v>NÃO MEDIDO</v>
      </c>
      <c r="AV192" s="48"/>
    </row>
    <row r="193" spans="1:48" s="49" customFormat="1" ht="59.25" customHeight="1" x14ac:dyDescent="0.2">
      <c r="A193" s="49" t="s">
        <v>37</v>
      </c>
      <c r="C193" s="92" t="s">
        <v>391</v>
      </c>
      <c r="D193" s="93" t="s">
        <v>392</v>
      </c>
      <c r="E193" s="94" t="s">
        <v>58</v>
      </c>
      <c r="F193" s="95">
        <v>253</v>
      </c>
      <c r="G193" s="96"/>
      <c r="H193" s="97"/>
      <c r="I193" s="95">
        <f t="shared" si="59"/>
        <v>253</v>
      </c>
      <c r="J193" s="98">
        <v>39.299999999999997</v>
      </c>
      <c r="K193" s="99">
        <f t="shared" si="74"/>
        <v>9942.9</v>
      </c>
      <c r="L193" s="39"/>
      <c r="M193" s="39">
        <f t="shared" si="69"/>
        <v>0</v>
      </c>
      <c r="N193" s="39"/>
      <c r="O193" s="39">
        <f t="shared" si="60"/>
        <v>0</v>
      </c>
      <c r="P193" s="39"/>
      <c r="Q193" s="39">
        <f t="shared" si="61"/>
        <v>0</v>
      </c>
      <c r="R193" s="39"/>
      <c r="S193" s="39">
        <f t="shared" si="62"/>
        <v>0</v>
      </c>
      <c r="T193" s="39"/>
      <c r="U193" s="39">
        <f t="shared" si="63"/>
        <v>0</v>
      </c>
      <c r="V193" s="39"/>
      <c r="W193" s="39">
        <f t="shared" si="64"/>
        <v>0</v>
      </c>
      <c r="X193" s="39"/>
      <c r="Y193" s="39">
        <f t="shared" si="65"/>
        <v>0</v>
      </c>
      <c r="Z193" s="39"/>
      <c r="AA193" s="39">
        <f t="shared" si="66"/>
        <v>0</v>
      </c>
      <c r="AB193" s="39"/>
      <c r="AC193" s="39">
        <f t="shared" si="67"/>
        <v>0</v>
      </c>
      <c r="AD193" s="39"/>
      <c r="AE193" s="39">
        <f t="shared" si="77"/>
        <v>0</v>
      </c>
      <c r="AF193" s="39"/>
      <c r="AG193" s="39">
        <f t="shared" si="78"/>
        <v>0</v>
      </c>
      <c r="AH193" s="39"/>
      <c r="AI193" s="39">
        <f t="shared" si="79"/>
        <v>0</v>
      </c>
      <c r="AJ193" s="39"/>
      <c r="AK193" s="39">
        <f t="shared" si="80"/>
        <v>0</v>
      </c>
      <c r="AL193" s="39"/>
      <c r="AM193" s="39">
        <f t="shared" si="81"/>
        <v>0</v>
      </c>
      <c r="AN193" s="40">
        <f t="shared" si="72"/>
        <v>0</v>
      </c>
      <c r="AO193" s="40">
        <f t="shared" si="68"/>
        <v>0</v>
      </c>
      <c r="AP193" s="40">
        <f t="shared" si="70"/>
        <v>253</v>
      </c>
      <c r="AQ193" s="42">
        <f t="shared" si="71"/>
        <v>9942.9</v>
      </c>
      <c r="AR193" s="43"/>
      <c r="AS193" s="45"/>
      <c r="AT193" s="46">
        <f t="shared" si="58"/>
        <v>0</v>
      </c>
      <c r="AU193" s="47" t="str">
        <f t="shared" ref="AU193:AU195" si="82">IF(AT193&lt;&gt;0,"MEDIDO","NÃO MEDIDO")</f>
        <v>NÃO MEDIDO</v>
      </c>
      <c r="AV193" s="48"/>
    </row>
    <row r="194" spans="1:48" s="49" customFormat="1" ht="39" customHeight="1" x14ac:dyDescent="0.2">
      <c r="A194" s="49" t="s">
        <v>37</v>
      </c>
      <c r="C194" s="92" t="s">
        <v>393</v>
      </c>
      <c r="D194" s="93" t="s">
        <v>394</v>
      </c>
      <c r="E194" s="94" t="s">
        <v>58</v>
      </c>
      <c r="F194" s="95">
        <v>183.5</v>
      </c>
      <c r="G194" s="96"/>
      <c r="H194" s="97"/>
      <c r="I194" s="95">
        <f t="shared" si="59"/>
        <v>183.5</v>
      </c>
      <c r="J194" s="98">
        <v>28.49</v>
      </c>
      <c r="K194" s="99">
        <f t="shared" si="74"/>
        <v>5227.92</v>
      </c>
      <c r="L194" s="39"/>
      <c r="M194" s="39">
        <f t="shared" si="69"/>
        <v>0</v>
      </c>
      <c r="N194" s="39"/>
      <c r="O194" s="39">
        <f t="shared" si="60"/>
        <v>0</v>
      </c>
      <c r="P194" s="39"/>
      <c r="Q194" s="39">
        <f t="shared" si="61"/>
        <v>0</v>
      </c>
      <c r="R194" s="39"/>
      <c r="S194" s="39">
        <f t="shared" si="62"/>
        <v>0</v>
      </c>
      <c r="T194" s="39"/>
      <c r="U194" s="39">
        <f t="shared" si="63"/>
        <v>0</v>
      </c>
      <c r="V194" s="39"/>
      <c r="W194" s="39">
        <f t="shared" si="64"/>
        <v>0</v>
      </c>
      <c r="X194" s="39"/>
      <c r="Y194" s="39">
        <f t="shared" si="65"/>
        <v>0</v>
      </c>
      <c r="Z194" s="39"/>
      <c r="AA194" s="39">
        <f t="shared" si="66"/>
        <v>0</v>
      </c>
      <c r="AB194" s="39"/>
      <c r="AC194" s="39">
        <f t="shared" si="67"/>
        <v>0</v>
      </c>
      <c r="AD194" s="39"/>
      <c r="AE194" s="39">
        <f t="shared" si="77"/>
        <v>0</v>
      </c>
      <c r="AF194" s="39"/>
      <c r="AG194" s="39">
        <f t="shared" si="78"/>
        <v>0</v>
      </c>
      <c r="AH194" s="39"/>
      <c r="AI194" s="39">
        <f t="shared" si="79"/>
        <v>0</v>
      </c>
      <c r="AJ194" s="39"/>
      <c r="AK194" s="39">
        <f t="shared" si="80"/>
        <v>0</v>
      </c>
      <c r="AL194" s="39"/>
      <c r="AM194" s="39">
        <f t="shared" si="81"/>
        <v>0</v>
      </c>
      <c r="AN194" s="40">
        <f t="shared" si="72"/>
        <v>0</v>
      </c>
      <c r="AO194" s="40">
        <f t="shared" si="68"/>
        <v>0</v>
      </c>
      <c r="AP194" s="40">
        <f t="shared" si="70"/>
        <v>183.5</v>
      </c>
      <c r="AQ194" s="42">
        <f t="shared" si="71"/>
        <v>5227.92</v>
      </c>
      <c r="AR194" s="43"/>
      <c r="AS194" s="45"/>
      <c r="AT194" s="46">
        <f t="shared" si="58"/>
        <v>0</v>
      </c>
      <c r="AU194" s="47" t="str">
        <f t="shared" si="82"/>
        <v>NÃO MEDIDO</v>
      </c>
      <c r="AV194" s="48"/>
    </row>
    <row r="195" spans="1:48" s="49" customFormat="1" ht="50.25" customHeight="1" x14ac:dyDescent="0.2">
      <c r="A195" s="49" t="s">
        <v>37</v>
      </c>
      <c r="C195" s="92" t="s">
        <v>395</v>
      </c>
      <c r="D195" s="93" t="s">
        <v>396</v>
      </c>
      <c r="E195" s="94" t="s">
        <v>58</v>
      </c>
      <c r="F195" s="95">
        <v>1375</v>
      </c>
      <c r="G195" s="96"/>
      <c r="H195" s="97"/>
      <c r="I195" s="95">
        <f t="shared" si="59"/>
        <v>1375</v>
      </c>
      <c r="J195" s="98">
        <v>32.25</v>
      </c>
      <c r="K195" s="99">
        <f t="shared" si="74"/>
        <v>44343.75</v>
      </c>
      <c r="L195" s="39"/>
      <c r="M195" s="39">
        <f t="shared" si="69"/>
        <v>0</v>
      </c>
      <c r="N195" s="39"/>
      <c r="O195" s="39">
        <f t="shared" si="60"/>
        <v>0</v>
      </c>
      <c r="P195" s="39"/>
      <c r="Q195" s="39">
        <f t="shared" si="61"/>
        <v>0</v>
      </c>
      <c r="R195" s="39"/>
      <c r="S195" s="39">
        <f t="shared" si="62"/>
        <v>0</v>
      </c>
      <c r="T195" s="39"/>
      <c r="U195" s="39">
        <f t="shared" si="63"/>
        <v>0</v>
      </c>
      <c r="V195" s="39"/>
      <c r="W195" s="39">
        <f t="shared" si="64"/>
        <v>0</v>
      </c>
      <c r="X195" s="39"/>
      <c r="Y195" s="39">
        <f t="shared" si="65"/>
        <v>0</v>
      </c>
      <c r="Z195" s="39"/>
      <c r="AA195" s="39">
        <f t="shared" si="66"/>
        <v>0</v>
      </c>
      <c r="AB195" s="39"/>
      <c r="AC195" s="39">
        <f t="shared" si="67"/>
        <v>0</v>
      </c>
      <c r="AD195" s="39"/>
      <c r="AE195" s="39">
        <f t="shared" si="77"/>
        <v>0</v>
      </c>
      <c r="AF195" s="39"/>
      <c r="AG195" s="39">
        <f t="shared" si="78"/>
        <v>0</v>
      </c>
      <c r="AH195" s="39"/>
      <c r="AI195" s="39">
        <f t="shared" si="79"/>
        <v>0</v>
      </c>
      <c r="AJ195" s="39"/>
      <c r="AK195" s="39">
        <f t="shared" si="80"/>
        <v>0</v>
      </c>
      <c r="AL195" s="39"/>
      <c r="AM195" s="39">
        <f t="shared" si="81"/>
        <v>0</v>
      </c>
      <c r="AN195" s="40">
        <f t="shared" si="72"/>
        <v>0</v>
      </c>
      <c r="AO195" s="40">
        <f t="shared" si="68"/>
        <v>0</v>
      </c>
      <c r="AP195" s="40">
        <f t="shared" si="70"/>
        <v>1375</v>
      </c>
      <c r="AQ195" s="42">
        <f t="shared" si="71"/>
        <v>44343.75</v>
      </c>
      <c r="AR195" s="43"/>
      <c r="AS195" s="45"/>
      <c r="AT195" s="46">
        <f t="shared" si="58"/>
        <v>0</v>
      </c>
      <c r="AU195" s="47" t="str">
        <f t="shared" si="82"/>
        <v>NÃO MEDIDO</v>
      </c>
      <c r="AV195" s="48"/>
    </row>
    <row r="196" spans="1:48" s="49" customFormat="1" ht="30" customHeight="1" x14ac:dyDescent="0.2">
      <c r="A196" s="6" t="s">
        <v>33</v>
      </c>
      <c r="B196" s="6"/>
      <c r="C196" s="92">
        <v>14</v>
      </c>
      <c r="D196" s="93" t="s">
        <v>198</v>
      </c>
      <c r="E196" s="94"/>
      <c r="F196" s="95"/>
      <c r="G196" s="96"/>
      <c r="H196" s="97"/>
      <c r="I196" s="95">
        <f t="shared" si="59"/>
        <v>0</v>
      </c>
      <c r="J196" s="98"/>
      <c r="K196" s="99">
        <f t="shared" si="74"/>
        <v>0</v>
      </c>
      <c r="L196" s="39"/>
      <c r="M196" s="39">
        <f t="shared" si="69"/>
        <v>0</v>
      </c>
      <c r="N196" s="39"/>
      <c r="O196" s="39">
        <f t="shared" si="60"/>
        <v>0</v>
      </c>
      <c r="P196" s="39"/>
      <c r="Q196" s="39">
        <f t="shared" si="61"/>
        <v>0</v>
      </c>
      <c r="R196" s="39"/>
      <c r="S196" s="39">
        <f t="shared" si="62"/>
        <v>0</v>
      </c>
      <c r="T196" s="39"/>
      <c r="U196" s="39">
        <f t="shared" si="63"/>
        <v>0</v>
      </c>
      <c r="V196" s="39"/>
      <c r="W196" s="39">
        <f t="shared" si="64"/>
        <v>0</v>
      </c>
      <c r="X196" s="39"/>
      <c r="Y196" s="39">
        <f t="shared" si="65"/>
        <v>0</v>
      </c>
      <c r="Z196" s="39"/>
      <c r="AA196" s="39">
        <f t="shared" si="66"/>
        <v>0</v>
      </c>
      <c r="AB196" s="39"/>
      <c r="AC196" s="39">
        <f t="shared" si="67"/>
        <v>0</v>
      </c>
      <c r="AD196" s="39"/>
      <c r="AE196" s="39">
        <f t="shared" si="77"/>
        <v>0</v>
      </c>
      <c r="AF196" s="39"/>
      <c r="AG196" s="39">
        <f t="shared" si="78"/>
        <v>0</v>
      </c>
      <c r="AH196" s="39"/>
      <c r="AI196" s="39">
        <f t="shared" si="79"/>
        <v>0</v>
      </c>
      <c r="AJ196" s="39"/>
      <c r="AK196" s="39">
        <f t="shared" si="80"/>
        <v>0</v>
      </c>
      <c r="AL196" s="39"/>
      <c r="AM196" s="39">
        <f t="shared" si="81"/>
        <v>0</v>
      </c>
      <c r="AN196" s="40">
        <f t="shared" si="72"/>
        <v>0</v>
      </c>
      <c r="AO196" s="40">
        <f t="shared" si="68"/>
        <v>0</v>
      </c>
      <c r="AP196" s="40">
        <f t="shared" si="70"/>
        <v>0</v>
      </c>
      <c r="AQ196" s="42">
        <f t="shared" si="71"/>
        <v>0</v>
      </c>
      <c r="AR196" s="43"/>
      <c r="AS196" s="45"/>
      <c r="AT196" s="46">
        <f t="shared" si="58"/>
        <v>0</v>
      </c>
      <c r="AU196" s="47" t="str">
        <f>IF(COUNTIF(AU197:AU206,"MEDIDO")&lt;&gt;0,"MEDIDO","NÃO MEDIDO")</f>
        <v>NÃO MEDIDO</v>
      </c>
      <c r="AV196" s="48"/>
    </row>
    <row r="197" spans="1:48" s="49" customFormat="1" ht="30" customHeight="1" x14ac:dyDescent="0.2">
      <c r="A197" s="6" t="s">
        <v>33</v>
      </c>
      <c r="B197" s="6"/>
      <c r="C197" s="92">
        <v>140100</v>
      </c>
      <c r="D197" s="93" t="s">
        <v>195</v>
      </c>
      <c r="E197" s="94"/>
      <c r="F197" s="95"/>
      <c r="G197" s="96"/>
      <c r="H197" s="97"/>
      <c r="I197" s="95">
        <f t="shared" si="59"/>
        <v>0</v>
      </c>
      <c r="J197" s="98"/>
      <c r="K197" s="99">
        <f t="shared" si="74"/>
        <v>0</v>
      </c>
      <c r="L197" s="39"/>
      <c r="M197" s="39">
        <f t="shared" si="69"/>
        <v>0</v>
      </c>
      <c r="N197" s="39"/>
      <c r="O197" s="39">
        <f t="shared" si="60"/>
        <v>0</v>
      </c>
      <c r="P197" s="39"/>
      <c r="Q197" s="39">
        <f t="shared" si="61"/>
        <v>0</v>
      </c>
      <c r="R197" s="39"/>
      <c r="S197" s="39">
        <f t="shared" si="62"/>
        <v>0</v>
      </c>
      <c r="T197" s="39"/>
      <c r="U197" s="39">
        <f t="shared" si="63"/>
        <v>0</v>
      </c>
      <c r="V197" s="39"/>
      <c r="W197" s="39">
        <f t="shared" si="64"/>
        <v>0</v>
      </c>
      <c r="X197" s="39"/>
      <c r="Y197" s="39">
        <f t="shared" si="65"/>
        <v>0</v>
      </c>
      <c r="Z197" s="39"/>
      <c r="AA197" s="39">
        <f t="shared" si="66"/>
        <v>0</v>
      </c>
      <c r="AB197" s="39"/>
      <c r="AC197" s="39">
        <f t="shared" si="67"/>
        <v>0</v>
      </c>
      <c r="AD197" s="39"/>
      <c r="AE197" s="39">
        <f t="shared" si="77"/>
        <v>0</v>
      </c>
      <c r="AF197" s="39"/>
      <c r="AG197" s="39">
        <f t="shared" si="78"/>
        <v>0</v>
      </c>
      <c r="AH197" s="39"/>
      <c r="AI197" s="39">
        <f t="shared" si="79"/>
        <v>0</v>
      </c>
      <c r="AJ197" s="39"/>
      <c r="AK197" s="39">
        <f t="shared" si="80"/>
        <v>0</v>
      </c>
      <c r="AL197" s="39"/>
      <c r="AM197" s="39">
        <f t="shared" si="81"/>
        <v>0</v>
      </c>
      <c r="AN197" s="40">
        <f t="shared" si="72"/>
        <v>0</v>
      </c>
      <c r="AO197" s="40">
        <f t="shared" si="68"/>
        <v>0</v>
      </c>
      <c r="AP197" s="40">
        <f t="shared" si="70"/>
        <v>0</v>
      </c>
      <c r="AQ197" s="42">
        <f t="shared" si="71"/>
        <v>0</v>
      </c>
      <c r="AR197" s="43"/>
      <c r="AS197" s="45"/>
      <c r="AT197" s="46">
        <f t="shared" si="58"/>
        <v>0</v>
      </c>
      <c r="AU197" s="47" t="str">
        <f>IF(COUNTIF(AU198,"MEDIDO")&lt;&gt;0,"MEDIDO","NÃO MEDIDO")</f>
        <v>NÃO MEDIDO</v>
      </c>
      <c r="AV197" s="48"/>
    </row>
    <row r="198" spans="1:48" s="49" customFormat="1" ht="30" customHeight="1" x14ac:dyDescent="0.2">
      <c r="A198" s="49" t="s">
        <v>37</v>
      </c>
      <c r="C198" s="92" t="s">
        <v>196</v>
      </c>
      <c r="D198" s="93" t="s">
        <v>397</v>
      </c>
      <c r="E198" s="94" t="s">
        <v>58</v>
      </c>
      <c r="F198" s="95">
        <v>410</v>
      </c>
      <c r="G198" s="96"/>
      <c r="H198" s="97"/>
      <c r="I198" s="95">
        <f t="shared" si="59"/>
        <v>410</v>
      </c>
      <c r="J198" s="98">
        <v>7.8</v>
      </c>
      <c r="K198" s="99">
        <f t="shared" si="74"/>
        <v>3198</v>
      </c>
      <c r="L198" s="39"/>
      <c r="M198" s="39">
        <f t="shared" si="69"/>
        <v>0</v>
      </c>
      <c r="N198" s="39"/>
      <c r="O198" s="39">
        <f t="shared" si="60"/>
        <v>0</v>
      </c>
      <c r="P198" s="39"/>
      <c r="Q198" s="39">
        <f t="shared" si="61"/>
        <v>0</v>
      </c>
      <c r="R198" s="39"/>
      <c r="S198" s="39">
        <f t="shared" si="62"/>
        <v>0</v>
      </c>
      <c r="T198" s="39"/>
      <c r="U198" s="39">
        <f t="shared" si="63"/>
        <v>0</v>
      </c>
      <c r="V198" s="39"/>
      <c r="W198" s="39">
        <f t="shared" si="64"/>
        <v>0</v>
      </c>
      <c r="X198" s="39"/>
      <c r="Y198" s="39">
        <f t="shared" si="65"/>
        <v>0</v>
      </c>
      <c r="Z198" s="39"/>
      <c r="AA198" s="39">
        <f t="shared" si="66"/>
        <v>0</v>
      </c>
      <c r="AB198" s="39"/>
      <c r="AC198" s="39">
        <f t="shared" si="67"/>
        <v>0</v>
      </c>
      <c r="AD198" s="39"/>
      <c r="AE198" s="39">
        <f t="shared" si="77"/>
        <v>0</v>
      </c>
      <c r="AF198" s="39"/>
      <c r="AG198" s="39">
        <f t="shared" si="78"/>
        <v>0</v>
      </c>
      <c r="AH198" s="39"/>
      <c r="AI198" s="39">
        <f t="shared" si="79"/>
        <v>0</v>
      </c>
      <c r="AJ198" s="39"/>
      <c r="AK198" s="39">
        <f t="shared" si="80"/>
        <v>0</v>
      </c>
      <c r="AL198" s="39"/>
      <c r="AM198" s="39">
        <f t="shared" si="81"/>
        <v>0</v>
      </c>
      <c r="AN198" s="40">
        <f t="shared" si="72"/>
        <v>0</v>
      </c>
      <c r="AO198" s="40">
        <f t="shared" si="68"/>
        <v>0</v>
      </c>
      <c r="AP198" s="40">
        <f t="shared" si="70"/>
        <v>410</v>
      </c>
      <c r="AQ198" s="42">
        <f t="shared" si="71"/>
        <v>3198</v>
      </c>
      <c r="AR198" s="43"/>
      <c r="AS198" s="45"/>
      <c r="AT198" s="46">
        <f t="shared" si="58"/>
        <v>0</v>
      </c>
      <c r="AU198" s="47" t="str">
        <f>IF(AT198&lt;&gt;0,"MEDIDO","NÃO MEDIDO")</f>
        <v>NÃO MEDIDO</v>
      </c>
      <c r="AV198" s="48"/>
    </row>
    <row r="199" spans="1:48" s="49" customFormat="1" ht="30" customHeight="1" x14ac:dyDescent="0.2">
      <c r="A199" s="6" t="s">
        <v>33</v>
      </c>
      <c r="B199" s="6"/>
      <c r="C199" s="92">
        <v>140200</v>
      </c>
      <c r="D199" s="93" t="s">
        <v>197</v>
      </c>
      <c r="E199" s="94"/>
      <c r="F199" s="95"/>
      <c r="G199" s="96"/>
      <c r="H199" s="97"/>
      <c r="I199" s="95">
        <f t="shared" si="59"/>
        <v>0</v>
      </c>
      <c r="J199" s="98"/>
      <c r="K199" s="99">
        <f t="shared" si="74"/>
        <v>0</v>
      </c>
      <c r="L199" s="39"/>
      <c r="M199" s="39">
        <f t="shared" si="69"/>
        <v>0</v>
      </c>
      <c r="N199" s="39"/>
      <c r="O199" s="39">
        <f t="shared" si="60"/>
        <v>0</v>
      </c>
      <c r="P199" s="39"/>
      <c r="Q199" s="39">
        <f t="shared" si="61"/>
        <v>0</v>
      </c>
      <c r="R199" s="39"/>
      <c r="S199" s="39">
        <f t="shared" si="62"/>
        <v>0</v>
      </c>
      <c r="T199" s="39"/>
      <c r="U199" s="39">
        <f t="shared" si="63"/>
        <v>0</v>
      </c>
      <c r="V199" s="39"/>
      <c r="W199" s="39">
        <f t="shared" si="64"/>
        <v>0</v>
      </c>
      <c r="X199" s="39"/>
      <c r="Y199" s="39">
        <f t="shared" si="65"/>
        <v>0</v>
      </c>
      <c r="Z199" s="39"/>
      <c r="AA199" s="39">
        <f t="shared" si="66"/>
        <v>0</v>
      </c>
      <c r="AB199" s="39"/>
      <c r="AC199" s="39">
        <f t="shared" si="67"/>
        <v>0</v>
      </c>
      <c r="AD199" s="39"/>
      <c r="AE199" s="39">
        <f t="shared" si="77"/>
        <v>0</v>
      </c>
      <c r="AF199" s="39"/>
      <c r="AG199" s="39">
        <f t="shared" si="78"/>
        <v>0</v>
      </c>
      <c r="AH199" s="39"/>
      <c r="AI199" s="39">
        <f t="shared" si="79"/>
        <v>0</v>
      </c>
      <c r="AJ199" s="39"/>
      <c r="AK199" s="39">
        <f t="shared" si="80"/>
        <v>0</v>
      </c>
      <c r="AL199" s="39"/>
      <c r="AM199" s="39">
        <f t="shared" si="81"/>
        <v>0</v>
      </c>
      <c r="AN199" s="40">
        <f t="shared" si="72"/>
        <v>0</v>
      </c>
      <c r="AO199" s="40">
        <f t="shared" si="68"/>
        <v>0</v>
      </c>
      <c r="AP199" s="40">
        <f t="shared" si="70"/>
        <v>0</v>
      </c>
      <c r="AQ199" s="42">
        <f t="shared" si="71"/>
        <v>0</v>
      </c>
      <c r="AR199" s="43"/>
      <c r="AS199" s="45"/>
      <c r="AT199" s="46">
        <f t="shared" si="58"/>
        <v>0</v>
      </c>
      <c r="AU199" s="47" t="str">
        <f>IF(COUNTIF(AU200,"MEDIDO")&lt;&gt;0,"MEDIDO","NÃO MEDIDO")</f>
        <v>NÃO MEDIDO</v>
      </c>
      <c r="AV199" s="48"/>
    </row>
    <row r="200" spans="1:48" s="49" customFormat="1" ht="30" customHeight="1" x14ac:dyDescent="0.2">
      <c r="A200" s="49" t="s">
        <v>37</v>
      </c>
      <c r="C200" s="92" t="s">
        <v>398</v>
      </c>
      <c r="D200" s="93" t="s">
        <v>586</v>
      </c>
      <c r="E200" s="94" t="s">
        <v>58</v>
      </c>
      <c r="F200" s="95">
        <v>244</v>
      </c>
      <c r="G200" s="96"/>
      <c r="H200" s="97"/>
      <c r="I200" s="95">
        <f t="shared" si="59"/>
        <v>244</v>
      </c>
      <c r="J200" s="98">
        <v>42.06</v>
      </c>
      <c r="K200" s="99">
        <f t="shared" si="74"/>
        <v>10262.64</v>
      </c>
      <c r="L200" s="39"/>
      <c r="M200" s="39">
        <f t="shared" si="69"/>
        <v>0</v>
      </c>
      <c r="N200" s="39"/>
      <c r="O200" s="39">
        <f t="shared" si="60"/>
        <v>0</v>
      </c>
      <c r="P200" s="39"/>
      <c r="Q200" s="39">
        <f t="shared" si="61"/>
        <v>0</v>
      </c>
      <c r="R200" s="39"/>
      <c r="S200" s="39">
        <f t="shared" si="62"/>
        <v>0</v>
      </c>
      <c r="T200" s="39"/>
      <c r="U200" s="39">
        <f t="shared" si="63"/>
        <v>0</v>
      </c>
      <c r="V200" s="39"/>
      <c r="W200" s="39">
        <f t="shared" si="64"/>
        <v>0</v>
      </c>
      <c r="X200" s="39"/>
      <c r="Y200" s="39">
        <f t="shared" si="65"/>
        <v>0</v>
      </c>
      <c r="Z200" s="39"/>
      <c r="AA200" s="39">
        <f t="shared" si="66"/>
        <v>0</v>
      </c>
      <c r="AB200" s="39"/>
      <c r="AC200" s="39">
        <f t="shared" si="67"/>
        <v>0</v>
      </c>
      <c r="AD200" s="39"/>
      <c r="AE200" s="39">
        <f t="shared" si="77"/>
        <v>0</v>
      </c>
      <c r="AF200" s="39"/>
      <c r="AG200" s="39">
        <f t="shared" si="78"/>
        <v>0</v>
      </c>
      <c r="AH200" s="39"/>
      <c r="AI200" s="39">
        <f t="shared" si="79"/>
        <v>0</v>
      </c>
      <c r="AJ200" s="39"/>
      <c r="AK200" s="39">
        <f t="shared" si="80"/>
        <v>0</v>
      </c>
      <c r="AL200" s="39"/>
      <c r="AM200" s="39">
        <f t="shared" si="81"/>
        <v>0</v>
      </c>
      <c r="AN200" s="40">
        <f t="shared" si="72"/>
        <v>0</v>
      </c>
      <c r="AO200" s="40">
        <f t="shared" si="68"/>
        <v>0</v>
      </c>
      <c r="AP200" s="40">
        <f t="shared" si="70"/>
        <v>244</v>
      </c>
      <c r="AQ200" s="42">
        <f t="shared" si="71"/>
        <v>10262.64</v>
      </c>
      <c r="AR200" s="43"/>
      <c r="AS200" s="45"/>
      <c r="AT200" s="46">
        <f t="shared" si="58"/>
        <v>0</v>
      </c>
      <c r="AU200" s="47" t="str">
        <f t="shared" ref="AU200" si="83">IF(AT200&lt;&gt;0,"MEDIDO","NÃO MEDIDO")</f>
        <v>NÃO MEDIDO</v>
      </c>
      <c r="AV200" s="48"/>
    </row>
    <row r="201" spans="1:48" s="49" customFormat="1" ht="30" customHeight="1" x14ac:dyDescent="0.2">
      <c r="A201" s="6" t="s">
        <v>33</v>
      </c>
      <c r="B201" s="6"/>
      <c r="C201" s="92" t="s">
        <v>399</v>
      </c>
      <c r="D201" s="93" t="s">
        <v>407</v>
      </c>
      <c r="E201" s="94"/>
      <c r="F201" s="95"/>
      <c r="G201" s="96"/>
      <c r="H201" s="97"/>
      <c r="I201" s="95">
        <f t="shared" si="59"/>
        <v>0</v>
      </c>
      <c r="J201" s="98"/>
      <c r="K201" s="99">
        <f t="shared" si="74"/>
        <v>0</v>
      </c>
      <c r="L201" s="39"/>
      <c r="M201" s="39">
        <f t="shared" si="69"/>
        <v>0</v>
      </c>
      <c r="N201" s="39"/>
      <c r="O201" s="39">
        <f t="shared" si="60"/>
        <v>0</v>
      </c>
      <c r="P201" s="39"/>
      <c r="Q201" s="39">
        <f t="shared" si="61"/>
        <v>0</v>
      </c>
      <c r="R201" s="39"/>
      <c r="S201" s="39">
        <f t="shared" si="62"/>
        <v>0</v>
      </c>
      <c r="T201" s="39"/>
      <c r="U201" s="39">
        <f t="shared" si="63"/>
        <v>0</v>
      </c>
      <c r="V201" s="39"/>
      <c r="W201" s="39">
        <f t="shared" si="64"/>
        <v>0</v>
      </c>
      <c r="X201" s="39"/>
      <c r="Y201" s="39">
        <f t="shared" si="65"/>
        <v>0</v>
      </c>
      <c r="Z201" s="39"/>
      <c r="AA201" s="39">
        <f t="shared" si="66"/>
        <v>0</v>
      </c>
      <c r="AB201" s="39"/>
      <c r="AC201" s="39">
        <f t="shared" si="67"/>
        <v>0</v>
      </c>
      <c r="AD201" s="39"/>
      <c r="AE201" s="39">
        <f t="shared" si="77"/>
        <v>0</v>
      </c>
      <c r="AF201" s="39"/>
      <c r="AG201" s="39">
        <f t="shared" si="78"/>
        <v>0</v>
      </c>
      <c r="AH201" s="39"/>
      <c r="AI201" s="39">
        <f t="shared" si="79"/>
        <v>0</v>
      </c>
      <c r="AJ201" s="39"/>
      <c r="AK201" s="39">
        <f t="shared" si="80"/>
        <v>0</v>
      </c>
      <c r="AL201" s="39"/>
      <c r="AM201" s="39">
        <f t="shared" si="81"/>
        <v>0</v>
      </c>
      <c r="AN201" s="40">
        <f t="shared" si="72"/>
        <v>0</v>
      </c>
      <c r="AO201" s="40">
        <f t="shared" si="68"/>
        <v>0</v>
      </c>
      <c r="AP201" s="40">
        <f t="shared" si="70"/>
        <v>0</v>
      </c>
      <c r="AQ201" s="42">
        <f t="shared" si="71"/>
        <v>0</v>
      </c>
      <c r="AR201" s="43"/>
      <c r="AS201" s="45"/>
      <c r="AT201" s="46">
        <f t="shared" si="58"/>
        <v>0</v>
      </c>
      <c r="AU201" s="47" t="str">
        <f>IF(COUNTIF(AU202:AU206,"MEDIDO")&lt;&gt;0,"MEDIDO","NÃO MEDIDO")</f>
        <v>NÃO MEDIDO</v>
      </c>
      <c r="AV201" s="48"/>
    </row>
    <row r="202" spans="1:48" s="49" customFormat="1" ht="39.75" customHeight="1" x14ac:dyDescent="0.2">
      <c r="A202" s="49" t="s">
        <v>37</v>
      </c>
      <c r="C202" s="92" t="s">
        <v>400</v>
      </c>
      <c r="D202" s="93" t="s">
        <v>585</v>
      </c>
      <c r="E202" s="94" t="s">
        <v>336</v>
      </c>
      <c r="F202" s="95">
        <v>45</v>
      </c>
      <c r="G202" s="96"/>
      <c r="H202" s="97"/>
      <c r="I202" s="95">
        <f t="shared" si="59"/>
        <v>45</v>
      </c>
      <c r="J202" s="98">
        <v>7.23</v>
      </c>
      <c r="K202" s="99">
        <f t="shared" si="74"/>
        <v>325.35000000000002</v>
      </c>
      <c r="L202" s="39"/>
      <c r="M202" s="39">
        <f t="shared" si="69"/>
        <v>0</v>
      </c>
      <c r="N202" s="39"/>
      <c r="O202" s="39">
        <f t="shared" si="60"/>
        <v>0</v>
      </c>
      <c r="P202" s="39"/>
      <c r="Q202" s="39">
        <f t="shared" si="61"/>
        <v>0</v>
      </c>
      <c r="R202" s="39"/>
      <c r="S202" s="39">
        <f t="shared" si="62"/>
        <v>0</v>
      </c>
      <c r="T202" s="39"/>
      <c r="U202" s="39">
        <f t="shared" si="63"/>
        <v>0</v>
      </c>
      <c r="V202" s="39"/>
      <c r="W202" s="39">
        <f t="shared" si="64"/>
        <v>0</v>
      </c>
      <c r="X202" s="39"/>
      <c r="Y202" s="39">
        <f t="shared" si="65"/>
        <v>0</v>
      </c>
      <c r="Z202" s="39"/>
      <c r="AA202" s="39">
        <f t="shared" si="66"/>
        <v>0</v>
      </c>
      <c r="AB202" s="39"/>
      <c r="AC202" s="39">
        <f t="shared" si="67"/>
        <v>0</v>
      </c>
      <c r="AD202" s="39"/>
      <c r="AE202" s="39">
        <f t="shared" si="77"/>
        <v>0</v>
      </c>
      <c r="AF202" s="39"/>
      <c r="AG202" s="39">
        <f t="shared" si="78"/>
        <v>0</v>
      </c>
      <c r="AH202" s="39"/>
      <c r="AI202" s="39">
        <f t="shared" si="79"/>
        <v>0</v>
      </c>
      <c r="AJ202" s="39"/>
      <c r="AK202" s="39">
        <f t="shared" si="80"/>
        <v>0</v>
      </c>
      <c r="AL202" s="39"/>
      <c r="AM202" s="39">
        <f t="shared" si="81"/>
        <v>0</v>
      </c>
      <c r="AN202" s="40">
        <f t="shared" si="72"/>
        <v>0</v>
      </c>
      <c r="AO202" s="40">
        <f t="shared" si="68"/>
        <v>0</v>
      </c>
      <c r="AP202" s="40">
        <f t="shared" si="70"/>
        <v>45</v>
      </c>
      <c r="AQ202" s="42">
        <f t="shared" si="71"/>
        <v>325.35000000000002</v>
      </c>
      <c r="AR202" s="43"/>
      <c r="AS202" s="45"/>
      <c r="AT202" s="46">
        <f t="shared" si="58"/>
        <v>0</v>
      </c>
      <c r="AU202" s="47" t="str">
        <f t="shared" ref="AU202:AU206" si="84">IF(AT202&lt;&gt;0,"MEDIDO","NÃO MEDIDO")</f>
        <v>NÃO MEDIDO</v>
      </c>
      <c r="AV202" s="48"/>
    </row>
    <row r="203" spans="1:48" s="49" customFormat="1" ht="45" customHeight="1" x14ac:dyDescent="0.2">
      <c r="A203" s="49" t="s">
        <v>37</v>
      </c>
      <c r="C203" s="92" t="s">
        <v>401</v>
      </c>
      <c r="D203" s="93" t="s">
        <v>583</v>
      </c>
      <c r="E203" s="94" t="s">
        <v>58</v>
      </c>
      <c r="F203" s="95">
        <v>4.7</v>
      </c>
      <c r="G203" s="96"/>
      <c r="H203" s="97"/>
      <c r="I203" s="95">
        <f t="shared" si="59"/>
        <v>4.7</v>
      </c>
      <c r="J203" s="98">
        <v>1.27</v>
      </c>
      <c r="K203" s="99">
        <f t="shared" si="74"/>
        <v>5.97</v>
      </c>
      <c r="L203" s="39"/>
      <c r="M203" s="39">
        <f t="shared" si="69"/>
        <v>0</v>
      </c>
      <c r="N203" s="39"/>
      <c r="O203" s="39">
        <f t="shared" si="60"/>
        <v>0</v>
      </c>
      <c r="P203" s="39"/>
      <c r="Q203" s="39">
        <f t="shared" si="61"/>
        <v>0</v>
      </c>
      <c r="R203" s="39"/>
      <c r="S203" s="39">
        <f t="shared" si="62"/>
        <v>0</v>
      </c>
      <c r="T203" s="39"/>
      <c r="U203" s="39">
        <f t="shared" si="63"/>
        <v>0</v>
      </c>
      <c r="V203" s="39"/>
      <c r="W203" s="39">
        <f t="shared" si="64"/>
        <v>0</v>
      </c>
      <c r="X203" s="39"/>
      <c r="Y203" s="39">
        <f t="shared" si="65"/>
        <v>0</v>
      </c>
      <c r="Z203" s="39"/>
      <c r="AA203" s="39">
        <f t="shared" si="66"/>
        <v>0</v>
      </c>
      <c r="AB203" s="39"/>
      <c r="AC203" s="39">
        <f t="shared" si="67"/>
        <v>0</v>
      </c>
      <c r="AD203" s="39"/>
      <c r="AE203" s="39">
        <f t="shared" si="77"/>
        <v>0</v>
      </c>
      <c r="AF203" s="39"/>
      <c r="AG203" s="39">
        <f t="shared" si="78"/>
        <v>0</v>
      </c>
      <c r="AH203" s="39"/>
      <c r="AI203" s="39">
        <f t="shared" si="79"/>
        <v>0</v>
      </c>
      <c r="AJ203" s="39"/>
      <c r="AK203" s="39">
        <f t="shared" si="80"/>
        <v>0</v>
      </c>
      <c r="AL203" s="39"/>
      <c r="AM203" s="39">
        <f t="shared" si="81"/>
        <v>0</v>
      </c>
      <c r="AN203" s="40">
        <f t="shared" si="72"/>
        <v>0</v>
      </c>
      <c r="AO203" s="40">
        <f t="shared" si="68"/>
        <v>0</v>
      </c>
      <c r="AP203" s="40">
        <f t="shared" si="70"/>
        <v>4.7</v>
      </c>
      <c r="AQ203" s="42">
        <f t="shared" si="71"/>
        <v>5.97</v>
      </c>
      <c r="AR203" s="43"/>
      <c r="AS203" s="45"/>
      <c r="AT203" s="46">
        <f t="shared" si="58"/>
        <v>0</v>
      </c>
      <c r="AU203" s="47" t="str">
        <f t="shared" si="84"/>
        <v>NÃO MEDIDO</v>
      </c>
      <c r="AV203" s="48"/>
    </row>
    <row r="204" spans="1:48" s="49" customFormat="1" ht="32.25" customHeight="1" x14ac:dyDescent="0.2">
      <c r="A204" s="49" t="s">
        <v>37</v>
      </c>
      <c r="C204" s="92" t="s">
        <v>402</v>
      </c>
      <c r="D204" s="93" t="s">
        <v>584</v>
      </c>
      <c r="E204" s="94" t="s">
        <v>58</v>
      </c>
      <c r="F204" s="95">
        <v>7.5</v>
      </c>
      <c r="G204" s="96"/>
      <c r="H204" s="97"/>
      <c r="I204" s="95">
        <f t="shared" si="59"/>
        <v>7.5</v>
      </c>
      <c r="J204" s="98">
        <v>2.93</v>
      </c>
      <c r="K204" s="99">
        <f t="shared" si="74"/>
        <v>21.98</v>
      </c>
      <c r="L204" s="39"/>
      <c r="M204" s="39">
        <f t="shared" si="69"/>
        <v>0</v>
      </c>
      <c r="N204" s="39"/>
      <c r="O204" s="39">
        <f t="shared" si="60"/>
        <v>0</v>
      </c>
      <c r="P204" s="39"/>
      <c r="Q204" s="39">
        <f t="shared" si="61"/>
        <v>0</v>
      </c>
      <c r="R204" s="39"/>
      <c r="S204" s="39">
        <f t="shared" si="62"/>
        <v>0</v>
      </c>
      <c r="T204" s="39"/>
      <c r="U204" s="39">
        <f t="shared" si="63"/>
        <v>0</v>
      </c>
      <c r="V204" s="39"/>
      <c r="W204" s="39">
        <f t="shared" si="64"/>
        <v>0</v>
      </c>
      <c r="X204" s="39"/>
      <c r="Y204" s="39">
        <f t="shared" si="65"/>
        <v>0</v>
      </c>
      <c r="Z204" s="39"/>
      <c r="AA204" s="39">
        <f t="shared" si="66"/>
        <v>0</v>
      </c>
      <c r="AB204" s="39"/>
      <c r="AC204" s="39">
        <f t="shared" si="67"/>
        <v>0</v>
      </c>
      <c r="AD204" s="39"/>
      <c r="AE204" s="39">
        <f t="shared" si="77"/>
        <v>0</v>
      </c>
      <c r="AF204" s="39"/>
      <c r="AG204" s="39">
        <f t="shared" si="78"/>
        <v>0</v>
      </c>
      <c r="AH204" s="39"/>
      <c r="AI204" s="39">
        <f t="shared" si="79"/>
        <v>0</v>
      </c>
      <c r="AJ204" s="39"/>
      <c r="AK204" s="39">
        <f t="shared" si="80"/>
        <v>0</v>
      </c>
      <c r="AL204" s="39"/>
      <c r="AM204" s="39">
        <f t="shared" si="81"/>
        <v>0</v>
      </c>
      <c r="AN204" s="40">
        <f t="shared" si="72"/>
        <v>0</v>
      </c>
      <c r="AO204" s="40">
        <f t="shared" si="68"/>
        <v>0</v>
      </c>
      <c r="AP204" s="40">
        <f t="shared" si="70"/>
        <v>7.5</v>
      </c>
      <c r="AQ204" s="42">
        <f t="shared" si="71"/>
        <v>21.98</v>
      </c>
      <c r="AR204" s="43"/>
      <c r="AS204" s="45"/>
      <c r="AT204" s="46">
        <f t="shared" si="58"/>
        <v>0</v>
      </c>
      <c r="AU204" s="47" t="str">
        <f t="shared" si="84"/>
        <v>NÃO MEDIDO</v>
      </c>
      <c r="AV204" s="48"/>
    </row>
    <row r="205" spans="1:48" s="49" customFormat="1" ht="46.5" customHeight="1" x14ac:dyDescent="0.2">
      <c r="A205" s="49" t="s">
        <v>37</v>
      </c>
      <c r="C205" s="92" t="s">
        <v>403</v>
      </c>
      <c r="D205" s="93" t="s">
        <v>404</v>
      </c>
      <c r="E205" s="94" t="s">
        <v>58</v>
      </c>
      <c r="F205" s="95">
        <v>114</v>
      </c>
      <c r="G205" s="96"/>
      <c r="H205" s="97"/>
      <c r="I205" s="95">
        <f t="shared" si="59"/>
        <v>114</v>
      </c>
      <c r="J205" s="98">
        <v>14.16</v>
      </c>
      <c r="K205" s="99">
        <f t="shared" si="74"/>
        <v>1614.24</v>
      </c>
      <c r="L205" s="39"/>
      <c r="M205" s="39">
        <f t="shared" si="69"/>
        <v>0</v>
      </c>
      <c r="N205" s="39"/>
      <c r="O205" s="39">
        <f t="shared" si="60"/>
        <v>0</v>
      </c>
      <c r="P205" s="39"/>
      <c r="Q205" s="39">
        <f t="shared" si="61"/>
        <v>0</v>
      </c>
      <c r="R205" s="39"/>
      <c r="S205" s="39">
        <f t="shared" si="62"/>
        <v>0</v>
      </c>
      <c r="T205" s="39"/>
      <c r="U205" s="39">
        <f t="shared" si="63"/>
        <v>0</v>
      </c>
      <c r="V205" s="39"/>
      <c r="W205" s="39">
        <f t="shared" si="64"/>
        <v>0</v>
      </c>
      <c r="X205" s="39"/>
      <c r="Y205" s="39">
        <f t="shared" si="65"/>
        <v>0</v>
      </c>
      <c r="Z205" s="39"/>
      <c r="AA205" s="39">
        <f t="shared" si="66"/>
        <v>0</v>
      </c>
      <c r="AB205" s="39"/>
      <c r="AC205" s="39">
        <f t="shared" si="67"/>
        <v>0</v>
      </c>
      <c r="AD205" s="39"/>
      <c r="AE205" s="39">
        <f t="shared" si="77"/>
        <v>0</v>
      </c>
      <c r="AF205" s="39"/>
      <c r="AG205" s="39">
        <f t="shared" si="78"/>
        <v>0</v>
      </c>
      <c r="AH205" s="39"/>
      <c r="AI205" s="39">
        <f t="shared" si="79"/>
        <v>0</v>
      </c>
      <c r="AJ205" s="39"/>
      <c r="AK205" s="39">
        <f t="shared" si="80"/>
        <v>0</v>
      </c>
      <c r="AL205" s="39"/>
      <c r="AM205" s="39">
        <f t="shared" si="81"/>
        <v>0</v>
      </c>
      <c r="AN205" s="40">
        <f t="shared" si="72"/>
        <v>0</v>
      </c>
      <c r="AO205" s="40">
        <f t="shared" si="68"/>
        <v>0</v>
      </c>
      <c r="AP205" s="40">
        <f t="shared" si="70"/>
        <v>114</v>
      </c>
      <c r="AQ205" s="42">
        <f t="shared" si="71"/>
        <v>1614.24</v>
      </c>
      <c r="AR205" s="43"/>
      <c r="AS205" s="45"/>
      <c r="AT205" s="46">
        <f t="shared" si="58"/>
        <v>0</v>
      </c>
      <c r="AU205" s="47" t="str">
        <f t="shared" si="84"/>
        <v>NÃO MEDIDO</v>
      </c>
      <c r="AV205" s="48"/>
    </row>
    <row r="206" spans="1:48" s="49" customFormat="1" ht="45" customHeight="1" x14ac:dyDescent="0.2">
      <c r="A206" s="49" t="s">
        <v>37</v>
      </c>
      <c r="C206" s="92" t="s">
        <v>405</v>
      </c>
      <c r="D206" s="93" t="s">
        <v>406</v>
      </c>
      <c r="E206" s="94" t="s">
        <v>61</v>
      </c>
      <c r="F206" s="95">
        <v>1</v>
      </c>
      <c r="G206" s="96"/>
      <c r="H206" s="97"/>
      <c r="I206" s="95">
        <f t="shared" si="59"/>
        <v>1</v>
      </c>
      <c r="J206" s="98">
        <v>0.66</v>
      </c>
      <c r="K206" s="99">
        <f t="shared" si="74"/>
        <v>0.66</v>
      </c>
      <c r="L206" s="39"/>
      <c r="M206" s="39">
        <f t="shared" si="69"/>
        <v>0</v>
      </c>
      <c r="N206" s="39"/>
      <c r="O206" s="39">
        <f t="shared" si="60"/>
        <v>0</v>
      </c>
      <c r="P206" s="39"/>
      <c r="Q206" s="39">
        <f t="shared" si="61"/>
        <v>0</v>
      </c>
      <c r="R206" s="39"/>
      <c r="S206" s="39">
        <f t="shared" si="62"/>
        <v>0</v>
      </c>
      <c r="T206" s="39"/>
      <c r="U206" s="39">
        <f t="shared" si="63"/>
        <v>0</v>
      </c>
      <c r="V206" s="39"/>
      <c r="W206" s="39">
        <f t="shared" si="64"/>
        <v>0</v>
      </c>
      <c r="X206" s="39"/>
      <c r="Y206" s="39">
        <f t="shared" si="65"/>
        <v>0</v>
      </c>
      <c r="Z206" s="39"/>
      <c r="AA206" s="39">
        <f t="shared" si="66"/>
        <v>0</v>
      </c>
      <c r="AB206" s="39"/>
      <c r="AC206" s="39">
        <f t="shared" si="67"/>
        <v>0</v>
      </c>
      <c r="AD206" s="39"/>
      <c r="AE206" s="39">
        <f t="shared" si="77"/>
        <v>0</v>
      </c>
      <c r="AF206" s="39"/>
      <c r="AG206" s="39">
        <f t="shared" si="78"/>
        <v>0</v>
      </c>
      <c r="AH206" s="39"/>
      <c r="AI206" s="39">
        <f t="shared" si="79"/>
        <v>0</v>
      </c>
      <c r="AJ206" s="39"/>
      <c r="AK206" s="39">
        <f t="shared" si="80"/>
        <v>0</v>
      </c>
      <c r="AL206" s="39"/>
      <c r="AM206" s="39">
        <f t="shared" si="81"/>
        <v>0</v>
      </c>
      <c r="AN206" s="40">
        <f t="shared" si="72"/>
        <v>0</v>
      </c>
      <c r="AO206" s="40">
        <f t="shared" si="68"/>
        <v>0</v>
      </c>
      <c r="AP206" s="40">
        <f t="shared" si="70"/>
        <v>1</v>
      </c>
      <c r="AQ206" s="42">
        <f t="shared" si="71"/>
        <v>0.66</v>
      </c>
      <c r="AR206" s="43"/>
      <c r="AS206" s="45"/>
      <c r="AT206" s="46">
        <f t="shared" si="58"/>
        <v>0</v>
      </c>
      <c r="AU206" s="47" t="str">
        <f t="shared" si="84"/>
        <v>NÃO MEDIDO</v>
      </c>
      <c r="AV206" s="48"/>
    </row>
    <row r="207" spans="1:48" s="49" customFormat="1" ht="30" customHeight="1" x14ac:dyDescent="0.2">
      <c r="A207" s="6" t="s">
        <v>33</v>
      </c>
      <c r="B207" s="6"/>
      <c r="C207" s="92" t="s">
        <v>408</v>
      </c>
      <c r="D207" s="93" t="s">
        <v>409</v>
      </c>
      <c r="E207" s="94"/>
      <c r="F207" s="95"/>
      <c r="G207" s="96"/>
      <c r="H207" s="97"/>
      <c r="I207" s="95">
        <f t="shared" si="59"/>
        <v>0</v>
      </c>
      <c r="J207" s="98"/>
      <c r="K207" s="99">
        <f t="shared" si="74"/>
        <v>0</v>
      </c>
      <c r="L207" s="39"/>
      <c r="M207" s="39">
        <f t="shared" si="69"/>
        <v>0</v>
      </c>
      <c r="N207" s="39"/>
      <c r="O207" s="39">
        <f t="shared" si="60"/>
        <v>0</v>
      </c>
      <c r="P207" s="39"/>
      <c r="Q207" s="39">
        <f t="shared" si="61"/>
        <v>0</v>
      </c>
      <c r="R207" s="39"/>
      <c r="S207" s="39">
        <f t="shared" si="62"/>
        <v>0</v>
      </c>
      <c r="T207" s="39"/>
      <c r="U207" s="39">
        <f t="shared" si="63"/>
        <v>0</v>
      </c>
      <c r="V207" s="39"/>
      <c r="W207" s="39">
        <f t="shared" si="64"/>
        <v>0</v>
      </c>
      <c r="X207" s="39"/>
      <c r="Y207" s="39">
        <f t="shared" si="65"/>
        <v>0</v>
      </c>
      <c r="Z207" s="39"/>
      <c r="AA207" s="39">
        <f t="shared" si="66"/>
        <v>0</v>
      </c>
      <c r="AB207" s="39"/>
      <c r="AC207" s="39">
        <f t="shared" si="67"/>
        <v>0</v>
      </c>
      <c r="AD207" s="39"/>
      <c r="AE207" s="39">
        <f t="shared" si="77"/>
        <v>0</v>
      </c>
      <c r="AF207" s="39"/>
      <c r="AG207" s="39">
        <f t="shared" si="78"/>
        <v>0</v>
      </c>
      <c r="AH207" s="39"/>
      <c r="AI207" s="39">
        <f t="shared" si="79"/>
        <v>0</v>
      </c>
      <c r="AJ207" s="39"/>
      <c r="AK207" s="39">
        <f t="shared" si="80"/>
        <v>0</v>
      </c>
      <c r="AL207" s="39"/>
      <c r="AM207" s="39">
        <f t="shared" si="81"/>
        <v>0</v>
      </c>
      <c r="AN207" s="40">
        <f t="shared" si="72"/>
        <v>0</v>
      </c>
      <c r="AO207" s="40">
        <f t="shared" si="68"/>
        <v>0</v>
      </c>
      <c r="AP207" s="40">
        <f t="shared" si="70"/>
        <v>0</v>
      </c>
      <c r="AQ207" s="42">
        <f t="shared" si="71"/>
        <v>0</v>
      </c>
      <c r="AR207" s="43"/>
      <c r="AS207" s="45"/>
      <c r="AT207" s="46">
        <f t="shared" ref="AT207:AT270" si="85">INDEX($L$11:$Y$291,ROW()-9,MATCH($AT$11,$L$11:$Y$11,0))</f>
        <v>0</v>
      </c>
      <c r="AU207" s="47" t="str">
        <f>IF(COUNTIF(AU208:AU212,"MEDIDO")&lt;&gt;0,"MEDIDO","NÃO MEDIDO")</f>
        <v>NÃO MEDIDO</v>
      </c>
      <c r="AV207" s="48"/>
    </row>
    <row r="208" spans="1:48" s="49" customFormat="1" ht="45" customHeight="1" x14ac:dyDescent="0.2">
      <c r="A208" s="49" t="s">
        <v>37</v>
      </c>
      <c r="C208" s="92" t="s">
        <v>410</v>
      </c>
      <c r="D208" s="93" t="s">
        <v>411</v>
      </c>
      <c r="E208" s="94" t="s">
        <v>58</v>
      </c>
      <c r="F208" s="95">
        <v>270.8</v>
      </c>
      <c r="G208" s="96"/>
      <c r="H208" s="97"/>
      <c r="I208" s="95">
        <f t="shared" si="59"/>
        <v>270.8</v>
      </c>
      <c r="J208" s="98">
        <v>76.260000000000005</v>
      </c>
      <c r="K208" s="99">
        <f t="shared" si="74"/>
        <v>20651.21</v>
      </c>
      <c r="L208" s="39"/>
      <c r="M208" s="39">
        <f t="shared" si="69"/>
        <v>0</v>
      </c>
      <c r="N208" s="39"/>
      <c r="O208" s="39">
        <f t="shared" ref="O208:O271" si="86">ROUND(N208*$I208,2)</f>
        <v>0</v>
      </c>
      <c r="P208" s="39"/>
      <c r="Q208" s="39">
        <f t="shared" ref="Q208:Q271" si="87">ROUND(P208*$I208,2)</f>
        <v>0</v>
      </c>
      <c r="R208" s="39"/>
      <c r="S208" s="39">
        <f t="shared" ref="S208:S271" si="88">ROUND(R208*$I208,2)</f>
        <v>0</v>
      </c>
      <c r="T208" s="39"/>
      <c r="U208" s="39">
        <f t="shared" ref="U208:U271" si="89">ROUND(T208*$I208,2)</f>
        <v>0</v>
      </c>
      <c r="V208" s="39"/>
      <c r="W208" s="39">
        <f t="shared" ref="W208:W271" si="90">ROUND(V208*$I208,2)</f>
        <v>0</v>
      </c>
      <c r="X208" s="39"/>
      <c r="Y208" s="39">
        <f t="shared" ref="Y208:Y271" si="91">ROUND(X208*$I208,2)</f>
        <v>0</v>
      </c>
      <c r="Z208" s="39"/>
      <c r="AA208" s="39">
        <f t="shared" ref="AA208:AA271" si="92">ROUND(Z208*$I208,2)</f>
        <v>0</v>
      </c>
      <c r="AB208" s="39"/>
      <c r="AC208" s="39">
        <f t="shared" ref="AC208:AC271" si="93">ROUND(AB208*$I208,2)</f>
        <v>0</v>
      </c>
      <c r="AD208" s="39"/>
      <c r="AE208" s="39">
        <f t="shared" si="77"/>
        <v>0</v>
      </c>
      <c r="AF208" s="39"/>
      <c r="AG208" s="39">
        <f t="shared" si="78"/>
        <v>0</v>
      </c>
      <c r="AH208" s="39"/>
      <c r="AI208" s="39">
        <f t="shared" si="79"/>
        <v>0</v>
      </c>
      <c r="AJ208" s="39"/>
      <c r="AK208" s="39">
        <f t="shared" si="80"/>
        <v>0</v>
      </c>
      <c r="AL208" s="39"/>
      <c r="AM208" s="39">
        <f t="shared" si="81"/>
        <v>0</v>
      </c>
      <c r="AN208" s="40">
        <f t="shared" si="72"/>
        <v>0</v>
      </c>
      <c r="AO208" s="40">
        <f t="shared" ref="AO208:AO271" si="94">SUMIF($L$11:$AM$11,"VALOR MEDIDO",L208:AM208)</f>
        <v>0</v>
      </c>
      <c r="AP208" s="40">
        <f t="shared" si="70"/>
        <v>270.8</v>
      </c>
      <c r="AQ208" s="42">
        <f t="shared" si="71"/>
        <v>20651.21</v>
      </c>
      <c r="AR208" s="43"/>
      <c r="AS208" s="45"/>
      <c r="AT208" s="46">
        <f t="shared" si="85"/>
        <v>0</v>
      </c>
      <c r="AU208" s="47" t="str">
        <f t="shared" ref="AU208:AU260" si="95">IF(AT208&lt;&gt;0,"MEDIDO","NÃO MEDIDO")</f>
        <v>NÃO MEDIDO</v>
      </c>
      <c r="AV208" s="48"/>
    </row>
    <row r="209" spans="1:48" s="49" customFormat="1" ht="60.75" customHeight="1" x14ac:dyDescent="0.2">
      <c r="A209" s="49" t="s">
        <v>37</v>
      </c>
      <c r="C209" s="92" t="s">
        <v>412</v>
      </c>
      <c r="D209" s="93" t="s">
        <v>413</v>
      </c>
      <c r="E209" s="94" t="s">
        <v>58</v>
      </c>
      <c r="F209" s="95">
        <v>7.9</v>
      </c>
      <c r="G209" s="96"/>
      <c r="H209" s="97"/>
      <c r="I209" s="95">
        <f t="shared" si="59"/>
        <v>7.9</v>
      </c>
      <c r="J209" s="98">
        <v>76.260000000000005</v>
      </c>
      <c r="K209" s="99">
        <f t="shared" si="74"/>
        <v>602.45000000000005</v>
      </c>
      <c r="L209" s="39"/>
      <c r="M209" s="39">
        <f t="shared" ref="M209:M272" si="96">ROUND(L209*$J209,2)</f>
        <v>0</v>
      </c>
      <c r="N209" s="39"/>
      <c r="O209" s="39">
        <f t="shared" si="86"/>
        <v>0</v>
      </c>
      <c r="P209" s="39"/>
      <c r="Q209" s="39">
        <f t="shared" si="87"/>
        <v>0</v>
      </c>
      <c r="R209" s="39"/>
      <c r="S209" s="39">
        <f t="shared" si="88"/>
        <v>0</v>
      </c>
      <c r="T209" s="39"/>
      <c r="U209" s="39">
        <f t="shared" si="89"/>
        <v>0</v>
      </c>
      <c r="V209" s="39"/>
      <c r="W209" s="39">
        <f t="shared" si="90"/>
        <v>0</v>
      </c>
      <c r="X209" s="39"/>
      <c r="Y209" s="39">
        <f t="shared" si="91"/>
        <v>0</v>
      </c>
      <c r="Z209" s="39"/>
      <c r="AA209" s="39">
        <f t="shared" si="92"/>
        <v>0</v>
      </c>
      <c r="AB209" s="39"/>
      <c r="AC209" s="39">
        <f t="shared" si="93"/>
        <v>0</v>
      </c>
      <c r="AD209" s="39"/>
      <c r="AE209" s="39">
        <f t="shared" si="77"/>
        <v>0</v>
      </c>
      <c r="AF209" s="39"/>
      <c r="AG209" s="39">
        <f t="shared" si="78"/>
        <v>0</v>
      </c>
      <c r="AH209" s="39"/>
      <c r="AI209" s="39">
        <f t="shared" si="79"/>
        <v>0</v>
      </c>
      <c r="AJ209" s="39"/>
      <c r="AK209" s="39">
        <f t="shared" si="80"/>
        <v>0</v>
      </c>
      <c r="AL209" s="39"/>
      <c r="AM209" s="39">
        <f t="shared" si="81"/>
        <v>0</v>
      </c>
      <c r="AN209" s="40">
        <f t="shared" si="72"/>
        <v>0</v>
      </c>
      <c r="AO209" s="40">
        <f t="shared" si="94"/>
        <v>0</v>
      </c>
      <c r="AP209" s="40">
        <f t="shared" si="70"/>
        <v>7.9</v>
      </c>
      <c r="AQ209" s="42">
        <f t="shared" si="71"/>
        <v>602.45000000000005</v>
      </c>
      <c r="AR209" s="43"/>
      <c r="AS209" s="45"/>
      <c r="AT209" s="46">
        <f t="shared" si="85"/>
        <v>0</v>
      </c>
      <c r="AU209" s="47" t="str">
        <f t="shared" si="95"/>
        <v>NÃO MEDIDO</v>
      </c>
      <c r="AV209" s="48"/>
    </row>
    <row r="210" spans="1:48" s="49" customFormat="1" ht="45" customHeight="1" x14ac:dyDescent="0.2">
      <c r="A210" s="49" t="s">
        <v>37</v>
      </c>
      <c r="C210" s="92" t="s">
        <v>414</v>
      </c>
      <c r="D210" s="93" t="s">
        <v>415</v>
      </c>
      <c r="E210" s="94" t="s">
        <v>58</v>
      </c>
      <c r="F210" s="95">
        <v>321.89999999999998</v>
      </c>
      <c r="G210" s="96"/>
      <c r="H210" s="97"/>
      <c r="I210" s="95">
        <f t="shared" si="59"/>
        <v>321.89999999999998</v>
      </c>
      <c r="J210" s="98">
        <v>76.260000000000005</v>
      </c>
      <c r="K210" s="99">
        <f t="shared" si="74"/>
        <v>24548.09</v>
      </c>
      <c r="L210" s="39"/>
      <c r="M210" s="39">
        <f t="shared" si="96"/>
        <v>0</v>
      </c>
      <c r="N210" s="39"/>
      <c r="O210" s="39">
        <f t="shared" si="86"/>
        <v>0</v>
      </c>
      <c r="P210" s="39"/>
      <c r="Q210" s="39">
        <f t="shared" si="87"/>
        <v>0</v>
      </c>
      <c r="R210" s="39"/>
      <c r="S210" s="39">
        <f t="shared" si="88"/>
        <v>0</v>
      </c>
      <c r="T210" s="39"/>
      <c r="U210" s="39">
        <f t="shared" si="89"/>
        <v>0</v>
      </c>
      <c r="V210" s="39"/>
      <c r="W210" s="39">
        <f t="shared" si="90"/>
        <v>0</v>
      </c>
      <c r="X210" s="39"/>
      <c r="Y210" s="39">
        <f t="shared" si="91"/>
        <v>0</v>
      </c>
      <c r="Z210" s="39"/>
      <c r="AA210" s="39">
        <f t="shared" si="92"/>
        <v>0</v>
      </c>
      <c r="AB210" s="39"/>
      <c r="AC210" s="39">
        <f t="shared" si="93"/>
        <v>0</v>
      </c>
      <c r="AD210" s="39"/>
      <c r="AE210" s="39">
        <f t="shared" si="77"/>
        <v>0</v>
      </c>
      <c r="AF210" s="39"/>
      <c r="AG210" s="39">
        <f t="shared" si="78"/>
        <v>0</v>
      </c>
      <c r="AH210" s="39"/>
      <c r="AI210" s="39">
        <f t="shared" si="79"/>
        <v>0</v>
      </c>
      <c r="AJ210" s="39"/>
      <c r="AK210" s="39">
        <f t="shared" si="80"/>
        <v>0</v>
      </c>
      <c r="AL210" s="39"/>
      <c r="AM210" s="39">
        <f t="shared" si="81"/>
        <v>0</v>
      </c>
      <c r="AN210" s="40">
        <f t="shared" si="72"/>
        <v>0</v>
      </c>
      <c r="AO210" s="40">
        <f t="shared" si="94"/>
        <v>0</v>
      </c>
      <c r="AP210" s="40">
        <f t="shared" si="70"/>
        <v>321.89999999999998</v>
      </c>
      <c r="AQ210" s="42">
        <f t="shared" si="71"/>
        <v>24548.09</v>
      </c>
      <c r="AR210" s="43"/>
      <c r="AS210" s="45"/>
      <c r="AT210" s="46">
        <f t="shared" si="85"/>
        <v>0</v>
      </c>
      <c r="AU210" s="47" t="str">
        <f t="shared" si="95"/>
        <v>NÃO MEDIDO</v>
      </c>
      <c r="AV210" s="48"/>
    </row>
    <row r="211" spans="1:48" s="49" customFormat="1" ht="51" customHeight="1" x14ac:dyDescent="0.2">
      <c r="A211" s="49" t="s">
        <v>37</v>
      </c>
      <c r="C211" s="92" t="s">
        <v>416</v>
      </c>
      <c r="D211" s="93" t="s">
        <v>417</v>
      </c>
      <c r="E211" s="94" t="s">
        <v>58</v>
      </c>
      <c r="F211" s="95">
        <v>9.6</v>
      </c>
      <c r="G211" s="96"/>
      <c r="H211" s="97"/>
      <c r="I211" s="95">
        <f t="shared" si="59"/>
        <v>9.6</v>
      </c>
      <c r="J211" s="98">
        <v>76.260000000000005</v>
      </c>
      <c r="K211" s="99">
        <f t="shared" si="74"/>
        <v>732.1</v>
      </c>
      <c r="L211" s="39"/>
      <c r="M211" s="39">
        <f t="shared" si="96"/>
        <v>0</v>
      </c>
      <c r="N211" s="39"/>
      <c r="O211" s="39">
        <f t="shared" si="86"/>
        <v>0</v>
      </c>
      <c r="P211" s="39"/>
      <c r="Q211" s="39">
        <f t="shared" si="87"/>
        <v>0</v>
      </c>
      <c r="R211" s="39"/>
      <c r="S211" s="39">
        <f t="shared" si="88"/>
        <v>0</v>
      </c>
      <c r="T211" s="39"/>
      <c r="U211" s="39">
        <f t="shared" si="89"/>
        <v>0</v>
      </c>
      <c r="V211" s="39"/>
      <c r="W211" s="39">
        <f t="shared" si="90"/>
        <v>0</v>
      </c>
      <c r="X211" s="39"/>
      <c r="Y211" s="39">
        <f t="shared" si="91"/>
        <v>0</v>
      </c>
      <c r="Z211" s="39"/>
      <c r="AA211" s="39">
        <f t="shared" si="92"/>
        <v>0</v>
      </c>
      <c r="AB211" s="39"/>
      <c r="AC211" s="39">
        <f t="shared" si="93"/>
        <v>0</v>
      </c>
      <c r="AD211" s="39"/>
      <c r="AE211" s="39">
        <f t="shared" si="77"/>
        <v>0</v>
      </c>
      <c r="AF211" s="39"/>
      <c r="AG211" s="39">
        <f t="shared" si="78"/>
        <v>0</v>
      </c>
      <c r="AH211" s="39"/>
      <c r="AI211" s="39">
        <f t="shared" si="79"/>
        <v>0</v>
      </c>
      <c r="AJ211" s="39"/>
      <c r="AK211" s="39">
        <f t="shared" si="80"/>
        <v>0</v>
      </c>
      <c r="AL211" s="39"/>
      <c r="AM211" s="39">
        <f t="shared" si="81"/>
        <v>0</v>
      </c>
      <c r="AN211" s="40">
        <f t="shared" si="72"/>
        <v>0</v>
      </c>
      <c r="AO211" s="40">
        <f t="shared" si="94"/>
        <v>0</v>
      </c>
      <c r="AP211" s="40">
        <f t="shared" ref="AP211:AP274" si="97">I211-AN211</f>
        <v>9.6</v>
      </c>
      <c r="AQ211" s="42">
        <f t="shared" ref="AQ211:AQ274" si="98">K211-AO211</f>
        <v>732.1</v>
      </c>
      <c r="AR211" s="43"/>
      <c r="AS211" s="45"/>
      <c r="AT211" s="46">
        <f t="shared" si="85"/>
        <v>0</v>
      </c>
      <c r="AU211" s="47" t="str">
        <f t="shared" si="95"/>
        <v>NÃO MEDIDO</v>
      </c>
      <c r="AV211" s="48"/>
    </row>
    <row r="212" spans="1:48" s="49" customFormat="1" ht="45" customHeight="1" x14ac:dyDescent="0.2">
      <c r="A212" s="49" t="s">
        <v>37</v>
      </c>
      <c r="C212" s="92" t="s">
        <v>418</v>
      </c>
      <c r="D212" s="93" t="s">
        <v>419</v>
      </c>
      <c r="E212" s="94" t="s">
        <v>58</v>
      </c>
      <c r="F212" s="95">
        <v>47.9</v>
      </c>
      <c r="G212" s="96"/>
      <c r="H212" s="97"/>
      <c r="I212" s="95">
        <f t="shared" ref="I212:I275" si="99">F212+G212+H212</f>
        <v>47.9</v>
      </c>
      <c r="J212" s="98">
        <v>76.260000000000005</v>
      </c>
      <c r="K212" s="99">
        <f t="shared" si="74"/>
        <v>3652.85</v>
      </c>
      <c r="L212" s="39"/>
      <c r="M212" s="39">
        <f t="shared" si="96"/>
        <v>0</v>
      </c>
      <c r="N212" s="39"/>
      <c r="O212" s="39">
        <f t="shared" si="86"/>
        <v>0</v>
      </c>
      <c r="P212" s="39"/>
      <c r="Q212" s="39">
        <f t="shared" si="87"/>
        <v>0</v>
      </c>
      <c r="R212" s="39"/>
      <c r="S212" s="39">
        <f t="shared" si="88"/>
        <v>0</v>
      </c>
      <c r="T212" s="39"/>
      <c r="U212" s="39">
        <f t="shared" si="89"/>
        <v>0</v>
      </c>
      <c r="V212" s="39"/>
      <c r="W212" s="39">
        <f t="shared" si="90"/>
        <v>0</v>
      </c>
      <c r="X212" s="39"/>
      <c r="Y212" s="39">
        <f t="shared" si="91"/>
        <v>0</v>
      </c>
      <c r="Z212" s="39"/>
      <c r="AA212" s="39">
        <f t="shared" si="92"/>
        <v>0</v>
      </c>
      <c r="AB212" s="39"/>
      <c r="AC212" s="39">
        <f t="shared" si="93"/>
        <v>0</v>
      </c>
      <c r="AD212" s="39"/>
      <c r="AE212" s="39">
        <f t="shared" si="77"/>
        <v>0</v>
      </c>
      <c r="AF212" s="39"/>
      <c r="AG212" s="39">
        <f t="shared" si="78"/>
        <v>0</v>
      </c>
      <c r="AH212" s="39"/>
      <c r="AI212" s="39">
        <f t="shared" si="79"/>
        <v>0</v>
      </c>
      <c r="AJ212" s="39"/>
      <c r="AK212" s="39">
        <f t="shared" si="80"/>
        <v>0</v>
      </c>
      <c r="AL212" s="39"/>
      <c r="AM212" s="39">
        <f t="shared" si="81"/>
        <v>0</v>
      </c>
      <c r="AN212" s="40">
        <f t="shared" si="72"/>
        <v>0</v>
      </c>
      <c r="AO212" s="40">
        <f t="shared" si="94"/>
        <v>0</v>
      </c>
      <c r="AP212" s="40">
        <f t="shared" si="97"/>
        <v>47.9</v>
      </c>
      <c r="AQ212" s="42">
        <f t="shared" si="98"/>
        <v>3652.85</v>
      </c>
      <c r="AR212" s="43"/>
      <c r="AS212" s="45"/>
      <c r="AT212" s="46">
        <f t="shared" si="85"/>
        <v>0</v>
      </c>
      <c r="AU212" s="47" t="str">
        <f t="shared" si="95"/>
        <v>NÃO MEDIDO</v>
      </c>
      <c r="AV212" s="48"/>
    </row>
    <row r="213" spans="1:48" s="49" customFormat="1" ht="45" customHeight="1" x14ac:dyDescent="0.2">
      <c r="A213" s="49" t="s">
        <v>37</v>
      </c>
      <c r="C213" s="92" t="s">
        <v>420</v>
      </c>
      <c r="D213" s="93" t="s">
        <v>421</v>
      </c>
      <c r="E213" s="94" t="s">
        <v>58</v>
      </c>
      <c r="F213" s="95">
        <v>20.100000000000001</v>
      </c>
      <c r="G213" s="96"/>
      <c r="H213" s="97"/>
      <c r="I213" s="95">
        <f t="shared" si="99"/>
        <v>20.100000000000001</v>
      </c>
      <c r="J213" s="98">
        <v>76.260000000000005</v>
      </c>
      <c r="K213" s="99">
        <f t="shared" si="74"/>
        <v>1532.83</v>
      </c>
      <c r="L213" s="39"/>
      <c r="M213" s="39">
        <f t="shared" si="96"/>
        <v>0</v>
      </c>
      <c r="N213" s="39"/>
      <c r="O213" s="39">
        <f t="shared" si="86"/>
        <v>0</v>
      </c>
      <c r="P213" s="39"/>
      <c r="Q213" s="39">
        <f t="shared" si="87"/>
        <v>0</v>
      </c>
      <c r="R213" s="39"/>
      <c r="S213" s="39">
        <f t="shared" si="88"/>
        <v>0</v>
      </c>
      <c r="T213" s="39"/>
      <c r="U213" s="39">
        <f t="shared" si="89"/>
        <v>0</v>
      </c>
      <c r="V213" s="39"/>
      <c r="W213" s="39">
        <f t="shared" si="90"/>
        <v>0</v>
      </c>
      <c r="X213" s="39"/>
      <c r="Y213" s="39">
        <f t="shared" si="91"/>
        <v>0</v>
      </c>
      <c r="Z213" s="39"/>
      <c r="AA213" s="39">
        <f t="shared" si="92"/>
        <v>0</v>
      </c>
      <c r="AB213" s="39"/>
      <c r="AC213" s="39">
        <f t="shared" si="93"/>
        <v>0</v>
      </c>
      <c r="AD213" s="39"/>
      <c r="AE213" s="39">
        <f t="shared" si="77"/>
        <v>0</v>
      </c>
      <c r="AF213" s="39"/>
      <c r="AG213" s="39">
        <f t="shared" si="78"/>
        <v>0</v>
      </c>
      <c r="AH213" s="39"/>
      <c r="AI213" s="39">
        <f t="shared" si="79"/>
        <v>0</v>
      </c>
      <c r="AJ213" s="39"/>
      <c r="AK213" s="39">
        <f t="shared" si="80"/>
        <v>0</v>
      </c>
      <c r="AL213" s="39"/>
      <c r="AM213" s="39">
        <f t="shared" si="81"/>
        <v>0</v>
      </c>
      <c r="AN213" s="40">
        <f t="shared" ref="AN213:AN276" si="100">SUMIF($L$11:$AM$11,"QUANTIDADE",L213:AM213)</f>
        <v>0</v>
      </c>
      <c r="AO213" s="40">
        <f t="shared" si="94"/>
        <v>0</v>
      </c>
      <c r="AP213" s="40">
        <f t="shared" si="97"/>
        <v>20.100000000000001</v>
      </c>
      <c r="AQ213" s="42">
        <f t="shared" si="98"/>
        <v>1532.83</v>
      </c>
      <c r="AR213" s="43"/>
      <c r="AS213" s="45"/>
      <c r="AT213" s="46">
        <f t="shared" si="85"/>
        <v>0</v>
      </c>
      <c r="AU213" s="47" t="str">
        <f t="shared" si="95"/>
        <v>NÃO MEDIDO</v>
      </c>
      <c r="AV213" s="48"/>
    </row>
    <row r="214" spans="1:48" s="49" customFormat="1" ht="60.75" customHeight="1" x14ac:dyDescent="0.2">
      <c r="A214" s="49" t="s">
        <v>37</v>
      </c>
      <c r="C214" s="92" t="s">
        <v>422</v>
      </c>
      <c r="D214" s="93" t="s">
        <v>423</v>
      </c>
      <c r="E214" s="94" t="s">
        <v>58</v>
      </c>
      <c r="F214" s="95">
        <v>15.6</v>
      </c>
      <c r="G214" s="96"/>
      <c r="H214" s="97"/>
      <c r="I214" s="95">
        <f t="shared" si="99"/>
        <v>15.6</v>
      </c>
      <c r="J214" s="98">
        <v>76.260000000000005</v>
      </c>
      <c r="K214" s="99">
        <f t="shared" si="74"/>
        <v>1189.6600000000001</v>
      </c>
      <c r="L214" s="39"/>
      <c r="M214" s="39">
        <f t="shared" si="96"/>
        <v>0</v>
      </c>
      <c r="N214" s="39"/>
      <c r="O214" s="39">
        <f t="shared" si="86"/>
        <v>0</v>
      </c>
      <c r="P214" s="39"/>
      <c r="Q214" s="39">
        <f t="shared" si="87"/>
        <v>0</v>
      </c>
      <c r="R214" s="39"/>
      <c r="S214" s="39">
        <f t="shared" si="88"/>
        <v>0</v>
      </c>
      <c r="T214" s="39"/>
      <c r="U214" s="39">
        <f t="shared" si="89"/>
        <v>0</v>
      </c>
      <c r="V214" s="39"/>
      <c r="W214" s="39">
        <f t="shared" si="90"/>
        <v>0</v>
      </c>
      <c r="X214" s="39"/>
      <c r="Y214" s="39">
        <f t="shared" si="91"/>
        <v>0</v>
      </c>
      <c r="Z214" s="39"/>
      <c r="AA214" s="39">
        <f t="shared" si="92"/>
        <v>0</v>
      </c>
      <c r="AB214" s="39"/>
      <c r="AC214" s="39">
        <f t="shared" si="93"/>
        <v>0</v>
      </c>
      <c r="AD214" s="39"/>
      <c r="AE214" s="39">
        <f t="shared" si="77"/>
        <v>0</v>
      </c>
      <c r="AF214" s="39"/>
      <c r="AG214" s="39">
        <f t="shared" si="78"/>
        <v>0</v>
      </c>
      <c r="AH214" s="39"/>
      <c r="AI214" s="39">
        <f t="shared" si="79"/>
        <v>0</v>
      </c>
      <c r="AJ214" s="39"/>
      <c r="AK214" s="39">
        <f t="shared" si="80"/>
        <v>0</v>
      </c>
      <c r="AL214" s="39"/>
      <c r="AM214" s="39">
        <f t="shared" si="81"/>
        <v>0</v>
      </c>
      <c r="AN214" s="40">
        <f t="shared" si="100"/>
        <v>0</v>
      </c>
      <c r="AO214" s="40">
        <f t="shared" si="94"/>
        <v>0</v>
      </c>
      <c r="AP214" s="40">
        <f t="shared" si="97"/>
        <v>15.6</v>
      </c>
      <c r="AQ214" s="42">
        <f t="shared" si="98"/>
        <v>1189.6600000000001</v>
      </c>
      <c r="AR214" s="43"/>
      <c r="AS214" s="45"/>
      <c r="AT214" s="46">
        <f t="shared" si="85"/>
        <v>0</v>
      </c>
      <c r="AU214" s="47" t="str">
        <f t="shared" si="95"/>
        <v>NÃO MEDIDO</v>
      </c>
      <c r="AV214" s="48"/>
    </row>
    <row r="215" spans="1:48" s="49" customFormat="1" ht="37.5" customHeight="1" x14ac:dyDescent="0.2">
      <c r="A215" s="49" t="s">
        <v>37</v>
      </c>
      <c r="C215" s="92" t="s">
        <v>424</v>
      </c>
      <c r="D215" s="93" t="s">
        <v>425</v>
      </c>
      <c r="E215" s="94" t="s">
        <v>58</v>
      </c>
      <c r="F215" s="95">
        <v>252.4</v>
      </c>
      <c r="G215" s="96"/>
      <c r="H215" s="97"/>
      <c r="I215" s="95">
        <f t="shared" si="99"/>
        <v>252.4</v>
      </c>
      <c r="J215" s="98">
        <v>635.07000000000005</v>
      </c>
      <c r="K215" s="99">
        <f t="shared" si="74"/>
        <v>160291.67000000001</v>
      </c>
      <c r="L215" s="39"/>
      <c r="M215" s="39">
        <f t="shared" si="96"/>
        <v>0</v>
      </c>
      <c r="N215" s="39"/>
      <c r="O215" s="39">
        <f t="shared" si="86"/>
        <v>0</v>
      </c>
      <c r="P215" s="39"/>
      <c r="Q215" s="39">
        <f t="shared" si="87"/>
        <v>0</v>
      </c>
      <c r="R215" s="39"/>
      <c r="S215" s="39">
        <f t="shared" si="88"/>
        <v>0</v>
      </c>
      <c r="T215" s="39"/>
      <c r="U215" s="39">
        <f t="shared" si="89"/>
        <v>0</v>
      </c>
      <c r="V215" s="39"/>
      <c r="W215" s="39">
        <f t="shared" si="90"/>
        <v>0</v>
      </c>
      <c r="X215" s="39"/>
      <c r="Y215" s="39">
        <f t="shared" si="91"/>
        <v>0</v>
      </c>
      <c r="Z215" s="39"/>
      <c r="AA215" s="39">
        <f t="shared" si="92"/>
        <v>0</v>
      </c>
      <c r="AB215" s="39"/>
      <c r="AC215" s="39">
        <f t="shared" si="93"/>
        <v>0</v>
      </c>
      <c r="AD215" s="39"/>
      <c r="AE215" s="39">
        <f t="shared" si="77"/>
        <v>0</v>
      </c>
      <c r="AF215" s="39"/>
      <c r="AG215" s="39">
        <f t="shared" si="78"/>
        <v>0</v>
      </c>
      <c r="AH215" s="39"/>
      <c r="AI215" s="39">
        <f t="shared" si="79"/>
        <v>0</v>
      </c>
      <c r="AJ215" s="39"/>
      <c r="AK215" s="39">
        <f t="shared" si="80"/>
        <v>0</v>
      </c>
      <c r="AL215" s="39"/>
      <c r="AM215" s="39">
        <f t="shared" si="81"/>
        <v>0</v>
      </c>
      <c r="AN215" s="40">
        <f t="shared" si="100"/>
        <v>0</v>
      </c>
      <c r="AO215" s="40">
        <f t="shared" si="94"/>
        <v>0</v>
      </c>
      <c r="AP215" s="40">
        <f t="shared" si="97"/>
        <v>252.4</v>
      </c>
      <c r="AQ215" s="42">
        <f t="shared" si="98"/>
        <v>160291.67000000001</v>
      </c>
      <c r="AR215" s="43"/>
      <c r="AS215" s="45"/>
      <c r="AT215" s="46">
        <f t="shared" si="85"/>
        <v>0</v>
      </c>
      <c r="AU215" s="47" t="str">
        <f t="shared" si="95"/>
        <v>NÃO MEDIDO</v>
      </c>
      <c r="AV215" s="48"/>
    </row>
    <row r="216" spans="1:48" s="49" customFormat="1" ht="45" customHeight="1" x14ac:dyDescent="0.2">
      <c r="A216" s="49" t="s">
        <v>37</v>
      </c>
      <c r="C216" s="92" t="s">
        <v>426</v>
      </c>
      <c r="D216" s="93" t="s">
        <v>427</v>
      </c>
      <c r="E216" s="94" t="s">
        <v>58</v>
      </c>
      <c r="F216" s="95">
        <v>126.8</v>
      </c>
      <c r="G216" s="96"/>
      <c r="H216" s="97"/>
      <c r="I216" s="95">
        <f t="shared" si="99"/>
        <v>126.8</v>
      </c>
      <c r="J216" s="98">
        <v>412.98</v>
      </c>
      <c r="K216" s="99">
        <f t="shared" si="74"/>
        <v>52365.86</v>
      </c>
      <c r="L216" s="39"/>
      <c r="M216" s="39">
        <f t="shared" si="96"/>
        <v>0</v>
      </c>
      <c r="N216" s="39"/>
      <c r="O216" s="39">
        <f t="shared" si="86"/>
        <v>0</v>
      </c>
      <c r="P216" s="39"/>
      <c r="Q216" s="39">
        <f t="shared" si="87"/>
        <v>0</v>
      </c>
      <c r="R216" s="39"/>
      <c r="S216" s="39">
        <f t="shared" si="88"/>
        <v>0</v>
      </c>
      <c r="T216" s="39"/>
      <c r="U216" s="39">
        <f t="shared" si="89"/>
        <v>0</v>
      </c>
      <c r="V216" s="39"/>
      <c r="W216" s="39">
        <f t="shared" si="90"/>
        <v>0</v>
      </c>
      <c r="X216" s="39"/>
      <c r="Y216" s="39">
        <f t="shared" si="91"/>
        <v>0</v>
      </c>
      <c r="Z216" s="39"/>
      <c r="AA216" s="39">
        <f t="shared" si="92"/>
        <v>0</v>
      </c>
      <c r="AB216" s="39"/>
      <c r="AC216" s="39">
        <f t="shared" si="93"/>
        <v>0</v>
      </c>
      <c r="AD216" s="39"/>
      <c r="AE216" s="39">
        <f t="shared" si="77"/>
        <v>0</v>
      </c>
      <c r="AF216" s="39"/>
      <c r="AG216" s="39">
        <f t="shared" si="78"/>
        <v>0</v>
      </c>
      <c r="AH216" s="39"/>
      <c r="AI216" s="39">
        <f t="shared" si="79"/>
        <v>0</v>
      </c>
      <c r="AJ216" s="39"/>
      <c r="AK216" s="39">
        <f t="shared" si="80"/>
        <v>0</v>
      </c>
      <c r="AL216" s="39"/>
      <c r="AM216" s="39">
        <f t="shared" si="81"/>
        <v>0</v>
      </c>
      <c r="AN216" s="40">
        <f t="shared" si="100"/>
        <v>0</v>
      </c>
      <c r="AO216" s="40">
        <f t="shared" si="94"/>
        <v>0</v>
      </c>
      <c r="AP216" s="40">
        <f t="shared" si="97"/>
        <v>126.8</v>
      </c>
      <c r="AQ216" s="42">
        <f t="shared" si="98"/>
        <v>52365.86</v>
      </c>
      <c r="AR216" s="43"/>
      <c r="AS216" s="45"/>
      <c r="AT216" s="46">
        <f t="shared" si="85"/>
        <v>0</v>
      </c>
      <c r="AU216" s="47" t="str">
        <f t="shared" si="95"/>
        <v>NÃO MEDIDO</v>
      </c>
      <c r="AV216" s="48"/>
    </row>
    <row r="217" spans="1:48" s="49" customFormat="1" ht="60.75" customHeight="1" x14ac:dyDescent="0.2">
      <c r="A217" s="49" t="s">
        <v>37</v>
      </c>
      <c r="C217" s="92" t="s">
        <v>428</v>
      </c>
      <c r="D217" s="93" t="s">
        <v>429</v>
      </c>
      <c r="E217" s="94" t="s">
        <v>58</v>
      </c>
      <c r="F217" s="95">
        <v>1628.4</v>
      </c>
      <c r="G217" s="96"/>
      <c r="H217" s="97"/>
      <c r="I217" s="95">
        <f t="shared" si="99"/>
        <v>1628.4</v>
      </c>
      <c r="J217" s="98">
        <v>408.15</v>
      </c>
      <c r="K217" s="99">
        <f t="shared" si="74"/>
        <v>664631.46</v>
      </c>
      <c r="L217" s="39"/>
      <c r="M217" s="39">
        <f t="shared" si="96"/>
        <v>0</v>
      </c>
      <c r="N217" s="39"/>
      <c r="O217" s="39">
        <f t="shared" si="86"/>
        <v>0</v>
      </c>
      <c r="P217" s="39"/>
      <c r="Q217" s="39">
        <f t="shared" si="87"/>
        <v>0</v>
      </c>
      <c r="R217" s="39"/>
      <c r="S217" s="39">
        <f t="shared" si="88"/>
        <v>0</v>
      </c>
      <c r="T217" s="39"/>
      <c r="U217" s="39">
        <f t="shared" si="89"/>
        <v>0</v>
      </c>
      <c r="V217" s="39"/>
      <c r="W217" s="39">
        <f t="shared" si="90"/>
        <v>0</v>
      </c>
      <c r="X217" s="39"/>
      <c r="Y217" s="39">
        <f t="shared" si="91"/>
        <v>0</v>
      </c>
      <c r="Z217" s="39"/>
      <c r="AA217" s="39">
        <f t="shared" si="92"/>
        <v>0</v>
      </c>
      <c r="AB217" s="39"/>
      <c r="AC217" s="39">
        <f t="shared" si="93"/>
        <v>0</v>
      </c>
      <c r="AD217" s="39"/>
      <c r="AE217" s="39">
        <f t="shared" si="77"/>
        <v>0</v>
      </c>
      <c r="AF217" s="39"/>
      <c r="AG217" s="39">
        <f t="shared" si="78"/>
        <v>0</v>
      </c>
      <c r="AH217" s="39"/>
      <c r="AI217" s="39">
        <f t="shared" si="79"/>
        <v>0</v>
      </c>
      <c r="AJ217" s="39"/>
      <c r="AK217" s="39">
        <f t="shared" si="80"/>
        <v>0</v>
      </c>
      <c r="AL217" s="39"/>
      <c r="AM217" s="39">
        <f t="shared" si="81"/>
        <v>0</v>
      </c>
      <c r="AN217" s="40">
        <f t="shared" si="100"/>
        <v>0</v>
      </c>
      <c r="AO217" s="40">
        <f t="shared" si="94"/>
        <v>0</v>
      </c>
      <c r="AP217" s="40">
        <f t="shared" si="97"/>
        <v>1628.4</v>
      </c>
      <c r="AQ217" s="42">
        <f t="shared" si="98"/>
        <v>664631.46</v>
      </c>
      <c r="AR217" s="43"/>
      <c r="AS217" s="45"/>
      <c r="AT217" s="46">
        <f t="shared" si="85"/>
        <v>0</v>
      </c>
      <c r="AU217" s="47" t="str">
        <f t="shared" si="95"/>
        <v>NÃO MEDIDO</v>
      </c>
      <c r="AV217" s="48"/>
    </row>
    <row r="218" spans="1:48" s="49" customFormat="1" ht="45" customHeight="1" x14ac:dyDescent="0.2">
      <c r="A218" s="49" t="s">
        <v>37</v>
      </c>
      <c r="C218" s="92" t="s">
        <v>430</v>
      </c>
      <c r="D218" s="93" t="s">
        <v>431</v>
      </c>
      <c r="E218" s="94" t="s">
        <v>58</v>
      </c>
      <c r="F218" s="95">
        <v>1885.3</v>
      </c>
      <c r="G218" s="96"/>
      <c r="H218" s="97"/>
      <c r="I218" s="95">
        <f t="shared" si="99"/>
        <v>1885.3</v>
      </c>
      <c r="J218" s="98">
        <v>36.880000000000003</v>
      </c>
      <c r="K218" s="99">
        <f t="shared" si="74"/>
        <v>69529.86</v>
      </c>
      <c r="L218" s="39"/>
      <c r="M218" s="39">
        <f t="shared" si="96"/>
        <v>0</v>
      </c>
      <c r="N218" s="39"/>
      <c r="O218" s="39">
        <f t="shared" si="86"/>
        <v>0</v>
      </c>
      <c r="P218" s="39"/>
      <c r="Q218" s="39">
        <f t="shared" si="87"/>
        <v>0</v>
      </c>
      <c r="R218" s="39"/>
      <c r="S218" s="39">
        <f t="shared" si="88"/>
        <v>0</v>
      </c>
      <c r="T218" s="39"/>
      <c r="U218" s="39">
        <f t="shared" si="89"/>
        <v>0</v>
      </c>
      <c r="V218" s="39"/>
      <c r="W218" s="39">
        <f t="shared" si="90"/>
        <v>0</v>
      </c>
      <c r="X218" s="39"/>
      <c r="Y218" s="39">
        <f t="shared" si="91"/>
        <v>0</v>
      </c>
      <c r="Z218" s="39"/>
      <c r="AA218" s="39">
        <f t="shared" si="92"/>
        <v>0</v>
      </c>
      <c r="AB218" s="39"/>
      <c r="AC218" s="39">
        <f t="shared" si="93"/>
        <v>0</v>
      </c>
      <c r="AD218" s="39"/>
      <c r="AE218" s="39">
        <f t="shared" si="77"/>
        <v>0</v>
      </c>
      <c r="AF218" s="39"/>
      <c r="AG218" s="39">
        <f t="shared" si="78"/>
        <v>0</v>
      </c>
      <c r="AH218" s="39"/>
      <c r="AI218" s="39">
        <f t="shared" si="79"/>
        <v>0</v>
      </c>
      <c r="AJ218" s="39"/>
      <c r="AK218" s="39">
        <f t="shared" si="80"/>
        <v>0</v>
      </c>
      <c r="AL218" s="39"/>
      <c r="AM218" s="39">
        <f t="shared" si="81"/>
        <v>0</v>
      </c>
      <c r="AN218" s="40">
        <f t="shared" si="100"/>
        <v>0</v>
      </c>
      <c r="AO218" s="40">
        <f t="shared" si="94"/>
        <v>0</v>
      </c>
      <c r="AP218" s="40">
        <f t="shared" si="97"/>
        <v>1885.3</v>
      </c>
      <c r="AQ218" s="42">
        <f t="shared" si="98"/>
        <v>69529.86</v>
      </c>
      <c r="AR218" s="43"/>
      <c r="AS218" s="45"/>
      <c r="AT218" s="46">
        <f t="shared" si="85"/>
        <v>0</v>
      </c>
      <c r="AU218" s="47" t="str">
        <f t="shared" si="95"/>
        <v>NÃO MEDIDO</v>
      </c>
      <c r="AV218" s="48"/>
    </row>
    <row r="219" spans="1:48" s="49" customFormat="1" ht="48" customHeight="1" x14ac:dyDescent="0.2">
      <c r="A219" s="49" t="s">
        <v>37</v>
      </c>
      <c r="C219" s="92" t="s">
        <v>432</v>
      </c>
      <c r="D219" s="93" t="s">
        <v>433</v>
      </c>
      <c r="E219" s="94" t="s">
        <v>58</v>
      </c>
      <c r="F219" s="95">
        <v>1379.5</v>
      </c>
      <c r="G219" s="96"/>
      <c r="H219" s="97"/>
      <c r="I219" s="95">
        <f t="shared" si="99"/>
        <v>1379.5</v>
      </c>
      <c r="J219" s="98">
        <v>80.489999999999995</v>
      </c>
      <c r="K219" s="99">
        <f t="shared" si="74"/>
        <v>111035.96</v>
      </c>
      <c r="L219" s="39"/>
      <c r="M219" s="39">
        <f t="shared" si="96"/>
        <v>0</v>
      </c>
      <c r="N219" s="39"/>
      <c r="O219" s="39">
        <f t="shared" si="86"/>
        <v>0</v>
      </c>
      <c r="P219" s="39"/>
      <c r="Q219" s="39">
        <f t="shared" si="87"/>
        <v>0</v>
      </c>
      <c r="R219" s="39"/>
      <c r="S219" s="39">
        <f t="shared" si="88"/>
        <v>0</v>
      </c>
      <c r="T219" s="39"/>
      <c r="U219" s="39">
        <f t="shared" si="89"/>
        <v>0</v>
      </c>
      <c r="V219" s="39"/>
      <c r="W219" s="39">
        <f t="shared" si="90"/>
        <v>0</v>
      </c>
      <c r="X219" s="39"/>
      <c r="Y219" s="39">
        <f t="shared" si="91"/>
        <v>0</v>
      </c>
      <c r="Z219" s="39"/>
      <c r="AA219" s="39">
        <f t="shared" si="92"/>
        <v>0</v>
      </c>
      <c r="AB219" s="39"/>
      <c r="AC219" s="39">
        <f t="shared" si="93"/>
        <v>0</v>
      </c>
      <c r="AD219" s="39"/>
      <c r="AE219" s="39">
        <f t="shared" si="77"/>
        <v>0</v>
      </c>
      <c r="AF219" s="39"/>
      <c r="AG219" s="39">
        <f t="shared" si="78"/>
        <v>0</v>
      </c>
      <c r="AH219" s="39"/>
      <c r="AI219" s="39">
        <f t="shared" si="79"/>
        <v>0</v>
      </c>
      <c r="AJ219" s="39"/>
      <c r="AK219" s="39">
        <f t="shared" si="80"/>
        <v>0</v>
      </c>
      <c r="AL219" s="39"/>
      <c r="AM219" s="39">
        <f t="shared" si="81"/>
        <v>0</v>
      </c>
      <c r="AN219" s="40">
        <f t="shared" si="100"/>
        <v>0</v>
      </c>
      <c r="AO219" s="40">
        <f t="shared" si="94"/>
        <v>0</v>
      </c>
      <c r="AP219" s="40">
        <f t="shared" si="97"/>
        <v>1379.5</v>
      </c>
      <c r="AQ219" s="42">
        <f t="shared" si="98"/>
        <v>111035.96</v>
      </c>
      <c r="AR219" s="43"/>
      <c r="AS219" s="45"/>
      <c r="AT219" s="46">
        <f t="shared" si="85"/>
        <v>0</v>
      </c>
      <c r="AU219" s="47" t="str">
        <f t="shared" si="95"/>
        <v>NÃO MEDIDO</v>
      </c>
      <c r="AV219" s="48"/>
    </row>
    <row r="220" spans="1:48" s="49" customFormat="1" ht="45" customHeight="1" x14ac:dyDescent="0.2">
      <c r="A220" s="49" t="s">
        <v>37</v>
      </c>
      <c r="C220" s="92" t="s">
        <v>434</v>
      </c>
      <c r="D220" s="93" t="s">
        <v>435</v>
      </c>
      <c r="E220" s="94" t="s">
        <v>58</v>
      </c>
      <c r="F220" s="95">
        <v>1628.4</v>
      </c>
      <c r="G220" s="96"/>
      <c r="H220" s="97"/>
      <c r="I220" s="95">
        <f t="shared" si="99"/>
        <v>1628.4</v>
      </c>
      <c r="J220" s="98">
        <v>79.099999999999994</v>
      </c>
      <c r="K220" s="99">
        <f t="shared" si="74"/>
        <v>128806.44</v>
      </c>
      <c r="L220" s="39"/>
      <c r="M220" s="39">
        <f t="shared" si="96"/>
        <v>0</v>
      </c>
      <c r="N220" s="39"/>
      <c r="O220" s="39">
        <f t="shared" si="86"/>
        <v>0</v>
      </c>
      <c r="P220" s="39"/>
      <c r="Q220" s="39">
        <f t="shared" si="87"/>
        <v>0</v>
      </c>
      <c r="R220" s="39"/>
      <c r="S220" s="39">
        <f t="shared" si="88"/>
        <v>0</v>
      </c>
      <c r="T220" s="39"/>
      <c r="U220" s="39">
        <f t="shared" si="89"/>
        <v>0</v>
      </c>
      <c r="V220" s="39"/>
      <c r="W220" s="39">
        <f t="shared" si="90"/>
        <v>0</v>
      </c>
      <c r="X220" s="39"/>
      <c r="Y220" s="39">
        <f t="shared" si="91"/>
        <v>0</v>
      </c>
      <c r="Z220" s="39"/>
      <c r="AA220" s="39">
        <f t="shared" si="92"/>
        <v>0</v>
      </c>
      <c r="AB220" s="39"/>
      <c r="AC220" s="39">
        <f t="shared" si="93"/>
        <v>0</v>
      </c>
      <c r="AD220" s="39"/>
      <c r="AE220" s="39">
        <f t="shared" si="77"/>
        <v>0</v>
      </c>
      <c r="AF220" s="39"/>
      <c r="AG220" s="39">
        <f t="shared" si="78"/>
        <v>0</v>
      </c>
      <c r="AH220" s="39"/>
      <c r="AI220" s="39">
        <f t="shared" si="79"/>
        <v>0</v>
      </c>
      <c r="AJ220" s="39"/>
      <c r="AK220" s="39">
        <f t="shared" si="80"/>
        <v>0</v>
      </c>
      <c r="AL220" s="39"/>
      <c r="AM220" s="39">
        <f t="shared" si="81"/>
        <v>0</v>
      </c>
      <c r="AN220" s="40">
        <f t="shared" si="100"/>
        <v>0</v>
      </c>
      <c r="AO220" s="40">
        <f t="shared" si="94"/>
        <v>0</v>
      </c>
      <c r="AP220" s="40">
        <f t="shared" si="97"/>
        <v>1628.4</v>
      </c>
      <c r="AQ220" s="42">
        <f t="shared" si="98"/>
        <v>128806.44</v>
      </c>
      <c r="AR220" s="43"/>
      <c r="AS220" s="45"/>
      <c r="AT220" s="46">
        <f t="shared" si="85"/>
        <v>0</v>
      </c>
      <c r="AU220" s="47" t="str">
        <f t="shared" si="95"/>
        <v>NÃO MEDIDO</v>
      </c>
      <c r="AV220" s="48"/>
    </row>
    <row r="221" spans="1:48" s="49" customFormat="1" ht="45" customHeight="1" x14ac:dyDescent="0.2">
      <c r="A221" s="49" t="s">
        <v>37</v>
      </c>
      <c r="C221" s="100" t="s">
        <v>436</v>
      </c>
      <c r="D221" s="101" t="s">
        <v>437</v>
      </c>
      <c r="E221" s="102" t="s">
        <v>58</v>
      </c>
      <c r="F221" s="103">
        <v>200.9</v>
      </c>
      <c r="G221" s="104"/>
      <c r="H221" s="105"/>
      <c r="I221" s="103">
        <f t="shared" si="99"/>
        <v>200.9</v>
      </c>
      <c r="J221" s="106">
        <v>92.01</v>
      </c>
      <c r="K221" s="107">
        <f t="shared" si="74"/>
        <v>18484.810000000001</v>
      </c>
      <c r="L221" s="76"/>
      <c r="M221" s="76">
        <f t="shared" si="96"/>
        <v>0</v>
      </c>
      <c r="N221" s="76"/>
      <c r="O221" s="39">
        <f t="shared" si="86"/>
        <v>0</v>
      </c>
      <c r="P221" s="76"/>
      <c r="Q221" s="39">
        <f t="shared" si="87"/>
        <v>0</v>
      </c>
      <c r="R221" s="76"/>
      <c r="S221" s="39">
        <f t="shared" si="88"/>
        <v>0</v>
      </c>
      <c r="T221" s="76"/>
      <c r="U221" s="39">
        <f t="shared" si="89"/>
        <v>0</v>
      </c>
      <c r="V221" s="76"/>
      <c r="W221" s="39">
        <f t="shared" si="90"/>
        <v>0</v>
      </c>
      <c r="X221" s="76"/>
      <c r="Y221" s="39">
        <f t="shared" si="91"/>
        <v>0</v>
      </c>
      <c r="Z221" s="76"/>
      <c r="AA221" s="39">
        <f t="shared" si="92"/>
        <v>0</v>
      </c>
      <c r="AB221" s="76"/>
      <c r="AC221" s="39">
        <f t="shared" si="93"/>
        <v>0</v>
      </c>
      <c r="AD221" s="76"/>
      <c r="AE221" s="76">
        <f t="shared" si="77"/>
        <v>0</v>
      </c>
      <c r="AF221" s="76"/>
      <c r="AG221" s="76">
        <f t="shared" si="78"/>
        <v>0</v>
      </c>
      <c r="AH221" s="76"/>
      <c r="AI221" s="76">
        <f t="shared" si="79"/>
        <v>0</v>
      </c>
      <c r="AJ221" s="76"/>
      <c r="AK221" s="76">
        <f t="shared" si="80"/>
        <v>0</v>
      </c>
      <c r="AL221" s="76"/>
      <c r="AM221" s="76">
        <f t="shared" si="81"/>
        <v>0</v>
      </c>
      <c r="AN221" s="77">
        <f t="shared" si="100"/>
        <v>0</v>
      </c>
      <c r="AO221" s="77">
        <f t="shared" si="94"/>
        <v>0</v>
      </c>
      <c r="AP221" s="77">
        <f t="shared" si="97"/>
        <v>200.9</v>
      </c>
      <c r="AQ221" s="78">
        <f t="shared" si="98"/>
        <v>18484.810000000001</v>
      </c>
      <c r="AR221" s="79"/>
      <c r="AS221" s="45"/>
      <c r="AT221" s="46">
        <f t="shared" si="85"/>
        <v>0</v>
      </c>
      <c r="AU221" s="47" t="str">
        <f t="shared" si="95"/>
        <v>NÃO MEDIDO</v>
      </c>
      <c r="AV221" s="48"/>
    </row>
    <row r="222" spans="1:48" s="49" customFormat="1" ht="39.75" customHeight="1" x14ac:dyDescent="0.2">
      <c r="A222" s="49" t="s">
        <v>37</v>
      </c>
      <c r="C222" s="92" t="s">
        <v>438</v>
      </c>
      <c r="D222" s="93" t="s">
        <v>439</v>
      </c>
      <c r="E222" s="94" t="s">
        <v>58</v>
      </c>
      <c r="F222" s="95">
        <v>3287.6</v>
      </c>
      <c r="G222" s="96"/>
      <c r="H222" s="97"/>
      <c r="I222" s="95">
        <f t="shared" si="99"/>
        <v>3287.6</v>
      </c>
      <c r="J222" s="98">
        <v>86.14</v>
      </c>
      <c r="K222" s="99">
        <f t="shared" si="74"/>
        <v>283193.86</v>
      </c>
      <c r="L222" s="39"/>
      <c r="M222" s="39">
        <f t="shared" si="96"/>
        <v>0</v>
      </c>
      <c r="N222" s="39"/>
      <c r="O222" s="39">
        <f t="shared" si="86"/>
        <v>0</v>
      </c>
      <c r="P222" s="39"/>
      <c r="Q222" s="39">
        <f t="shared" si="87"/>
        <v>0</v>
      </c>
      <c r="R222" s="39"/>
      <c r="S222" s="39">
        <f t="shared" si="88"/>
        <v>0</v>
      </c>
      <c r="T222" s="39"/>
      <c r="U222" s="39">
        <f t="shared" si="89"/>
        <v>0</v>
      </c>
      <c r="V222" s="39"/>
      <c r="W222" s="39">
        <f t="shared" si="90"/>
        <v>0</v>
      </c>
      <c r="X222" s="39"/>
      <c r="Y222" s="39">
        <f t="shared" si="91"/>
        <v>0</v>
      </c>
      <c r="Z222" s="39"/>
      <c r="AA222" s="39">
        <f t="shared" si="92"/>
        <v>0</v>
      </c>
      <c r="AB222" s="39"/>
      <c r="AC222" s="39">
        <f t="shared" si="93"/>
        <v>0</v>
      </c>
      <c r="AD222" s="39"/>
      <c r="AE222" s="39">
        <f t="shared" si="77"/>
        <v>0</v>
      </c>
      <c r="AF222" s="39"/>
      <c r="AG222" s="39">
        <f t="shared" si="78"/>
        <v>0</v>
      </c>
      <c r="AH222" s="39"/>
      <c r="AI222" s="39">
        <f t="shared" si="79"/>
        <v>0</v>
      </c>
      <c r="AJ222" s="39"/>
      <c r="AK222" s="39">
        <f t="shared" si="80"/>
        <v>0</v>
      </c>
      <c r="AL222" s="39"/>
      <c r="AM222" s="39">
        <f t="shared" si="81"/>
        <v>0</v>
      </c>
      <c r="AN222" s="40">
        <f t="shared" si="100"/>
        <v>0</v>
      </c>
      <c r="AO222" s="40">
        <f t="shared" si="94"/>
        <v>0</v>
      </c>
      <c r="AP222" s="40">
        <f t="shared" si="97"/>
        <v>3287.6</v>
      </c>
      <c r="AQ222" s="42">
        <f t="shared" si="98"/>
        <v>283193.86</v>
      </c>
      <c r="AR222" s="43"/>
      <c r="AS222" s="45"/>
      <c r="AT222" s="46">
        <f t="shared" si="85"/>
        <v>0</v>
      </c>
      <c r="AU222" s="47" t="str">
        <f t="shared" si="95"/>
        <v>NÃO MEDIDO</v>
      </c>
      <c r="AV222" s="48"/>
    </row>
    <row r="223" spans="1:48" s="49" customFormat="1" ht="39.75" customHeight="1" x14ac:dyDescent="0.2">
      <c r="A223" s="49" t="s">
        <v>37</v>
      </c>
      <c r="C223" s="92" t="s">
        <v>440</v>
      </c>
      <c r="D223" s="93" t="s">
        <v>441</v>
      </c>
      <c r="E223" s="94" t="s">
        <v>58</v>
      </c>
      <c r="F223" s="95">
        <v>1332.2</v>
      </c>
      <c r="G223" s="96"/>
      <c r="H223" s="97"/>
      <c r="I223" s="95">
        <f t="shared" si="99"/>
        <v>1332.2</v>
      </c>
      <c r="J223" s="98">
        <v>262.81</v>
      </c>
      <c r="K223" s="99">
        <f t="shared" si="74"/>
        <v>350115.48</v>
      </c>
      <c r="L223" s="39"/>
      <c r="M223" s="39">
        <f t="shared" si="96"/>
        <v>0</v>
      </c>
      <c r="N223" s="39"/>
      <c r="O223" s="39">
        <f t="shared" si="86"/>
        <v>0</v>
      </c>
      <c r="P223" s="39"/>
      <c r="Q223" s="39">
        <f t="shared" si="87"/>
        <v>0</v>
      </c>
      <c r="R223" s="39"/>
      <c r="S223" s="39">
        <f t="shared" si="88"/>
        <v>0</v>
      </c>
      <c r="T223" s="39"/>
      <c r="U223" s="39">
        <f t="shared" si="89"/>
        <v>0</v>
      </c>
      <c r="V223" s="39"/>
      <c r="W223" s="39">
        <f t="shared" si="90"/>
        <v>0</v>
      </c>
      <c r="X223" s="39"/>
      <c r="Y223" s="39">
        <f t="shared" si="91"/>
        <v>0</v>
      </c>
      <c r="Z223" s="39"/>
      <c r="AA223" s="39">
        <f t="shared" si="92"/>
        <v>0</v>
      </c>
      <c r="AB223" s="39"/>
      <c r="AC223" s="39">
        <f t="shared" si="93"/>
        <v>0</v>
      </c>
      <c r="AD223" s="39"/>
      <c r="AE223" s="39">
        <f t="shared" si="77"/>
        <v>0</v>
      </c>
      <c r="AF223" s="39"/>
      <c r="AG223" s="39">
        <f t="shared" si="78"/>
        <v>0</v>
      </c>
      <c r="AH223" s="39"/>
      <c r="AI223" s="39">
        <f t="shared" si="79"/>
        <v>0</v>
      </c>
      <c r="AJ223" s="39"/>
      <c r="AK223" s="39">
        <f t="shared" si="80"/>
        <v>0</v>
      </c>
      <c r="AL223" s="39"/>
      <c r="AM223" s="39">
        <f t="shared" si="81"/>
        <v>0</v>
      </c>
      <c r="AN223" s="40">
        <f t="shared" si="100"/>
        <v>0</v>
      </c>
      <c r="AO223" s="40">
        <f t="shared" si="94"/>
        <v>0</v>
      </c>
      <c r="AP223" s="40">
        <f t="shared" si="97"/>
        <v>1332.2</v>
      </c>
      <c r="AQ223" s="42">
        <f t="shared" si="98"/>
        <v>350115.48</v>
      </c>
      <c r="AR223" s="43"/>
      <c r="AS223" s="45"/>
      <c r="AT223" s="46">
        <f t="shared" si="85"/>
        <v>0</v>
      </c>
      <c r="AU223" s="47" t="str">
        <f t="shared" si="95"/>
        <v>NÃO MEDIDO</v>
      </c>
      <c r="AV223" s="48"/>
    </row>
    <row r="224" spans="1:48" s="49" customFormat="1" ht="36.75" customHeight="1" x14ac:dyDescent="0.2">
      <c r="A224" s="49" t="s">
        <v>37</v>
      </c>
      <c r="C224" s="92" t="s">
        <v>442</v>
      </c>
      <c r="D224" s="93" t="s">
        <v>443</v>
      </c>
      <c r="E224" s="94" t="s">
        <v>58</v>
      </c>
      <c r="F224" s="95">
        <v>83.2</v>
      </c>
      <c r="G224" s="96"/>
      <c r="H224" s="97"/>
      <c r="I224" s="95">
        <f t="shared" si="99"/>
        <v>83.2</v>
      </c>
      <c r="J224" s="98">
        <v>262.81</v>
      </c>
      <c r="K224" s="99">
        <f t="shared" si="74"/>
        <v>21865.79</v>
      </c>
      <c r="L224" s="39"/>
      <c r="M224" s="39">
        <f t="shared" si="96"/>
        <v>0</v>
      </c>
      <c r="N224" s="39"/>
      <c r="O224" s="39">
        <f t="shared" si="86"/>
        <v>0</v>
      </c>
      <c r="P224" s="39"/>
      <c r="Q224" s="39">
        <f t="shared" si="87"/>
        <v>0</v>
      </c>
      <c r="R224" s="39"/>
      <c r="S224" s="39">
        <f t="shared" si="88"/>
        <v>0</v>
      </c>
      <c r="T224" s="39"/>
      <c r="U224" s="39">
        <f t="shared" si="89"/>
        <v>0</v>
      </c>
      <c r="V224" s="39"/>
      <c r="W224" s="39">
        <f t="shared" si="90"/>
        <v>0</v>
      </c>
      <c r="X224" s="39"/>
      <c r="Y224" s="39">
        <f t="shared" si="91"/>
        <v>0</v>
      </c>
      <c r="Z224" s="39"/>
      <c r="AA224" s="39">
        <f t="shared" si="92"/>
        <v>0</v>
      </c>
      <c r="AB224" s="39"/>
      <c r="AC224" s="39">
        <f t="shared" si="93"/>
        <v>0</v>
      </c>
      <c r="AD224" s="39"/>
      <c r="AE224" s="39">
        <f t="shared" si="77"/>
        <v>0</v>
      </c>
      <c r="AF224" s="39"/>
      <c r="AG224" s="39">
        <f t="shared" si="78"/>
        <v>0</v>
      </c>
      <c r="AH224" s="39"/>
      <c r="AI224" s="39">
        <f t="shared" si="79"/>
        <v>0</v>
      </c>
      <c r="AJ224" s="39"/>
      <c r="AK224" s="39">
        <f t="shared" si="80"/>
        <v>0</v>
      </c>
      <c r="AL224" s="39"/>
      <c r="AM224" s="39">
        <f t="shared" si="81"/>
        <v>0</v>
      </c>
      <c r="AN224" s="40">
        <f t="shared" si="100"/>
        <v>0</v>
      </c>
      <c r="AO224" s="40">
        <f t="shared" si="94"/>
        <v>0</v>
      </c>
      <c r="AP224" s="40">
        <f t="shared" si="97"/>
        <v>83.2</v>
      </c>
      <c r="AQ224" s="42">
        <f t="shared" si="98"/>
        <v>21865.79</v>
      </c>
      <c r="AR224" s="43"/>
      <c r="AS224" s="45"/>
      <c r="AT224" s="46">
        <f t="shared" si="85"/>
        <v>0</v>
      </c>
      <c r="AU224" s="47" t="str">
        <f t="shared" si="95"/>
        <v>NÃO MEDIDO</v>
      </c>
      <c r="AV224" s="48"/>
    </row>
    <row r="225" spans="1:48" s="49" customFormat="1" ht="36.75" customHeight="1" x14ac:dyDescent="0.2">
      <c r="A225" s="49" t="s">
        <v>37</v>
      </c>
      <c r="C225" s="92" t="s">
        <v>444</v>
      </c>
      <c r="D225" s="93" t="s">
        <v>445</v>
      </c>
      <c r="E225" s="94" t="s">
        <v>58</v>
      </c>
      <c r="F225" s="95">
        <v>137.5</v>
      </c>
      <c r="G225" s="96"/>
      <c r="H225" s="97"/>
      <c r="I225" s="95">
        <f t="shared" si="99"/>
        <v>137.5</v>
      </c>
      <c r="J225" s="98">
        <v>262.81</v>
      </c>
      <c r="K225" s="99">
        <f t="shared" si="74"/>
        <v>36136.379999999997</v>
      </c>
      <c r="L225" s="39"/>
      <c r="M225" s="39">
        <f t="shared" si="96"/>
        <v>0</v>
      </c>
      <c r="N225" s="39"/>
      <c r="O225" s="39">
        <f t="shared" si="86"/>
        <v>0</v>
      </c>
      <c r="P225" s="39"/>
      <c r="Q225" s="39">
        <f t="shared" si="87"/>
        <v>0</v>
      </c>
      <c r="R225" s="39"/>
      <c r="S225" s="39">
        <f t="shared" si="88"/>
        <v>0</v>
      </c>
      <c r="T225" s="39"/>
      <c r="U225" s="39">
        <f t="shared" si="89"/>
        <v>0</v>
      </c>
      <c r="V225" s="39"/>
      <c r="W225" s="39">
        <f t="shared" si="90"/>
        <v>0</v>
      </c>
      <c r="X225" s="39"/>
      <c r="Y225" s="39">
        <f t="shared" si="91"/>
        <v>0</v>
      </c>
      <c r="Z225" s="39"/>
      <c r="AA225" s="39">
        <f t="shared" si="92"/>
        <v>0</v>
      </c>
      <c r="AB225" s="39"/>
      <c r="AC225" s="39">
        <f t="shared" si="93"/>
        <v>0</v>
      </c>
      <c r="AD225" s="39"/>
      <c r="AE225" s="39">
        <f t="shared" si="77"/>
        <v>0</v>
      </c>
      <c r="AF225" s="39"/>
      <c r="AG225" s="39">
        <f t="shared" si="78"/>
        <v>0</v>
      </c>
      <c r="AH225" s="39"/>
      <c r="AI225" s="39">
        <f t="shared" si="79"/>
        <v>0</v>
      </c>
      <c r="AJ225" s="39"/>
      <c r="AK225" s="39">
        <f t="shared" si="80"/>
        <v>0</v>
      </c>
      <c r="AL225" s="39"/>
      <c r="AM225" s="39">
        <f t="shared" si="81"/>
        <v>0</v>
      </c>
      <c r="AN225" s="40">
        <f t="shared" si="100"/>
        <v>0</v>
      </c>
      <c r="AO225" s="40">
        <f t="shared" si="94"/>
        <v>0</v>
      </c>
      <c r="AP225" s="40">
        <f t="shared" si="97"/>
        <v>137.5</v>
      </c>
      <c r="AQ225" s="42">
        <f t="shared" si="98"/>
        <v>36136.379999999997</v>
      </c>
      <c r="AR225" s="43"/>
      <c r="AS225" s="45"/>
      <c r="AT225" s="46">
        <f t="shared" si="85"/>
        <v>0</v>
      </c>
      <c r="AU225" s="47" t="str">
        <f t="shared" si="95"/>
        <v>NÃO MEDIDO</v>
      </c>
      <c r="AV225" s="48"/>
    </row>
    <row r="226" spans="1:48" s="49" customFormat="1" ht="36.75" customHeight="1" x14ac:dyDescent="0.2">
      <c r="A226" s="49" t="s">
        <v>37</v>
      </c>
      <c r="C226" s="92" t="s">
        <v>446</v>
      </c>
      <c r="D226" s="93" t="s">
        <v>447</v>
      </c>
      <c r="E226" s="94" t="s">
        <v>58</v>
      </c>
      <c r="F226" s="95">
        <v>220.7</v>
      </c>
      <c r="G226" s="96"/>
      <c r="H226" s="97"/>
      <c r="I226" s="95">
        <f t="shared" si="99"/>
        <v>220.7</v>
      </c>
      <c r="J226" s="98">
        <v>238.73</v>
      </c>
      <c r="K226" s="99">
        <f t="shared" si="74"/>
        <v>52687.71</v>
      </c>
      <c r="L226" s="39"/>
      <c r="M226" s="39">
        <f t="shared" si="96"/>
        <v>0</v>
      </c>
      <c r="N226" s="39"/>
      <c r="O226" s="39">
        <f t="shared" si="86"/>
        <v>0</v>
      </c>
      <c r="P226" s="39"/>
      <c r="Q226" s="39">
        <f t="shared" si="87"/>
        <v>0</v>
      </c>
      <c r="R226" s="39"/>
      <c r="S226" s="39">
        <f t="shared" si="88"/>
        <v>0</v>
      </c>
      <c r="T226" s="39"/>
      <c r="U226" s="39">
        <f t="shared" si="89"/>
        <v>0</v>
      </c>
      <c r="V226" s="39"/>
      <c r="W226" s="39">
        <f t="shared" si="90"/>
        <v>0</v>
      </c>
      <c r="X226" s="39"/>
      <c r="Y226" s="39">
        <f t="shared" si="91"/>
        <v>0</v>
      </c>
      <c r="Z226" s="39"/>
      <c r="AA226" s="39">
        <f t="shared" si="92"/>
        <v>0</v>
      </c>
      <c r="AB226" s="39"/>
      <c r="AC226" s="39">
        <f t="shared" si="93"/>
        <v>0</v>
      </c>
      <c r="AD226" s="39"/>
      <c r="AE226" s="39">
        <f t="shared" si="77"/>
        <v>0</v>
      </c>
      <c r="AF226" s="39"/>
      <c r="AG226" s="39">
        <f t="shared" si="78"/>
        <v>0</v>
      </c>
      <c r="AH226" s="39"/>
      <c r="AI226" s="39">
        <f t="shared" si="79"/>
        <v>0</v>
      </c>
      <c r="AJ226" s="39"/>
      <c r="AK226" s="39">
        <f t="shared" si="80"/>
        <v>0</v>
      </c>
      <c r="AL226" s="39"/>
      <c r="AM226" s="39">
        <f t="shared" si="81"/>
        <v>0</v>
      </c>
      <c r="AN226" s="40">
        <f t="shared" si="100"/>
        <v>0</v>
      </c>
      <c r="AO226" s="40">
        <f t="shared" si="94"/>
        <v>0</v>
      </c>
      <c r="AP226" s="40">
        <f t="shared" si="97"/>
        <v>220.7</v>
      </c>
      <c r="AQ226" s="42">
        <f t="shared" si="98"/>
        <v>52687.71</v>
      </c>
      <c r="AR226" s="43"/>
      <c r="AS226" s="45"/>
      <c r="AT226" s="46">
        <f t="shared" si="85"/>
        <v>0</v>
      </c>
      <c r="AU226" s="47" t="str">
        <f t="shared" si="95"/>
        <v>NÃO MEDIDO</v>
      </c>
      <c r="AV226" s="48"/>
    </row>
    <row r="227" spans="1:48" s="49" customFormat="1" ht="36.75" customHeight="1" x14ac:dyDescent="0.2">
      <c r="A227" s="49" t="s">
        <v>37</v>
      </c>
      <c r="C227" s="92" t="s">
        <v>448</v>
      </c>
      <c r="D227" s="93" t="s">
        <v>449</v>
      </c>
      <c r="E227" s="94" t="s">
        <v>58</v>
      </c>
      <c r="F227" s="95">
        <v>275</v>
      </c>
      <c r="G227" s="96"/>
      <c r="H227" s="97"/>
      <c r="I227" s="95">
        <f t="shared" si="99"/>
        <v>275</v>
      </c>
      <c r="J227" s="98">
        <v>234.75</v>
      </c>
      <c r="K227" s="99">
        <f t="shared" si="74"/>
        <v>64556.25</v>
      </c>
      <c r="L227" s="39"/>
      <c r="M227" s="39">
        <f t="shared" si="96"/>
        <v>0</v>
      </c>
      <c r="N227" s="39"/>
      <c r="O227" s="39">
        <f t="shared" si="86"/>
        <v>0</v>
      </c>
      <c r="P227" s="39"/>
      <c r="Q227" s="39">
        <f t="shared" si="87"/>
        <v>0</v>
      </c>
      <c r="R227" s="39"/>
      <c r="S227" s="39">
        <f t="shared" si="88"/>
        <v>0</v>
      </c>
      <c r="T227" s="39"/>
      <c r="U227" s="39">
        <f t="shared" si="89"/>
        <v>0</v>
      </c>
      <c r="V227" s="39"/>
      <c r="W227" s="39">
        <f t="shared" si="90"/>
        <v>0</v>
      </c>
      <c r="X227" s="39"/>
      <c r="Y227" s="39">
        <f t="shared" si="91"/>
        <v>0</v>
      </c>
      <c r="Z227" s="39"/>
      <c r="AA227" s="39">
        <f t="shared" si="92"/>
        <v>0</v>
      </c>
      <c r="AB227" s="39"/>
      <c r="AC227" s="39">
        <f t="shared" si="93"/>
        <v>0</v>
      </c>
      <c r="AD227" s="39"/>
      <c r="AE227" s="39">
        <f t="shared" si="77"/>
        <v>0</v>
      </c>
      <c r="AF227" s="39"/>
      <c r="AG227" s="39">
        <f t="shared" si="78"/>
        <v>0</v>
      </c>
      <c r="AH227" s="39"/>
      <c r="AI227" s="39">
        <f t="shared" si="79"/>
        <v>0</v>
      </c>
      <c r="AJ227" s="39"/>
      <c r="AK227" s="39">
        <f t="shared" si="80"/>
        <v>0</v>
      </c>
      <c r="AL227" s="39"/>
      <c r="AM227" s="39">
        <f t="shared" si="81"/>
        <v>0</v>
      </c>
      <c r="AN227" s="40">
        <f t="shared" si="100"/>
        <v>0</v>
      </c>
      <c r="AO227" s="40">
        <f t="shared" si="94"/>
        <v>0</v>
      </c>
      <c r="AP227" s="40">
        <f t="shared" si="97"/>
        <v>275</v>
      </c>
      <c r="AQ227" s="42">
        <f t="shared" si="98"/>
        <v>64556.25</v>
      </c>
      <c r="AR227" s="43"/>
      <c r="AS227" s="45"/>
      <c r="AT227" s="46">
        <f t="shared" si="85"/>
        <v>0</v>
      </c>
      <c r="AU227" s="47" t="str">
        <f t="shared" si="95"/>
        <v>NÃO MEDIDO</v>
      </c>
      <c r="AV227" s="48"/>
    </row>
    <row r="228" spans="1:48" s="49" customFormat="1" ht="60.75" customHeight="1" x14ac:dyDescent="0.2">
      <c r="A228" s="49" t="s">
        <v>37</v>
      </c>
      <c r="C228" s="92" t="s">
        <v>450</v>
      </c>
      <c r="D228" s="93" t="s">
        <v>451</v>
      </c>
      <c r="E228" s="94" t="s">
        <v>58</v>
      </c>
      <c r="F228" s="95">
        <v>515.9</v>
      </c>
      <c r="G228" s="96"/>
      <c r="H228" s="97"/>
      <c r="I228" s="95">
        <f t="shared" si="99"/>
        <v>515.9</v>
      </c>
      <c r="J228" s="98">
        <v>80.27</v>
      </c>
      <c r="K228" s="99">
        <f t="shared" si="74"/>
        <v>41411.29</v>
      </c>
      <c r="L228" s="39"/>
      <c r="M228" s="39">
        <f t="shared" si="96"/>
        <v>0</v>
      </c>
      <c r="N228" s="39"/>
      <c r="O228" s="39">
        <f t="shared" si="86"/>
        <v>0</v>
      </c>
      <c r="P228" s="39"/>
      <c r="Q228" s="39">
        <f t="shared" si="87"/>
        <v>0</v>
      </c>
      <c r="R228" s="39"/>
      <c r="S228" s="39">
        <f t="shared" si="88"/>
        <v>0</v>
      </c>
      <c r="T228" s="39"/>
      <c r="U228" s="39">
        <f t="shared" si="89"/>
        <v>0</v>
      </c>
      <c r="V228" s="39"/>
      <c r="W228" s="39">
        <f t="shared" si="90"/>
        <v>0</v>
      </c>
      <c r="X228" s="39"/>
      <c r="Y228" s="39">
        <f t="shared" si="91"/>
        <v>0</v>
      </c>
      <c r="Z228" s="39"/>
      <c r="AA228" s="39">
        <f t="shared" si="92"/>
        <v>0</v>
      </c>
      <c r="AB228" s="39"/>
      <c r="AC228" s="39">
        <f t="shared" si="93"/>
        <v>0</v>
      </c>
      <c r="AD228" s="39"/>
      <c r="AE228" s="39">
        <f t="shared" si="77"/>
        <v>0</v>
      </c>
      <c r="AF228" s="39"/>
      <c r="AG228" s="39">
        <f t="shared" si="78"/>
        <v>0</v>
      </c>
      <c r="AH228" s="39"/>
      <c r="AI228" s="39">
        <f t="shared" si="79"/>
        <v>0</v>
      </c>
      <c r="AJ228" s="39"/>
      <c r="AK228" s="39">
        <f t="shared" si="80"/>
        <v>0</v>
      </c>
      <c r="AL228" s="39"/>
      <c r="AM228" s="39">
        <f t="shared" si="81"/>
        <v>0</v>
      </c>
      <c r="AN228" s="40">
        <f t="shared" si="100"/>
        <v>0</v>
      </c>
      <c r="AO228" s="40">
        <f t="shared" si="94"/>
        <v>0</v>
      </c>
      <c r="AP228" s="40">
        <f t="shared" si="97"/>
        <v>515.9</v>
      </c>
      <c r="AQ228" s="42">
        <f t="shared" si="98"/>
        <v>41411.29</v>
      </c>
      <c r="AR228" s="43"/>
      <c r="AS228" s="45"/>
      <c r="AT228" s="46">
        <f t="shared" si="85"/>
        <v>0</v>
      </c>
      <c r="AU228" s="47" t="str">
        <f t="shared" si="95"/>
        <v>NÃO MEDIDO</v>
      </c>
      <c r="AV228" s="48"/>
    </row>
    <row r="229" spans="1:48" s="49" customFormat="1" ht="45" customHeight="1" x14ac:dyDescent="0.2">
      <c r="A229" s="49" t="s">
        <v>37</v>
      </c>
      <c r="C229" s="92" t="s">
        <v>452</v>
      </c>
      <c r="D229" s="93" t="s">
        <v>453</v>
      </c>
      <c r="E229" s="94" t="s">
        <v>58</v>
      </c>
      <c r="F229" s="95">
        <v>515.9</v>
      </c>
      <c r="G229" s="96"/>
      <c r="H229" s="97"/>
      <c r="I229" s="95">
        <f t="shared" si="99"/>
        <v>515.9</v>
      </c>
      <c r="J229" s="98">
        <v>295.02999999999997</v>
      </c>
      <c r="K229" s="99">
        <f t="shared" si="74"/>
        <v>152205.98000000001</v>
      </c>
      <c r="L229" s="39"/>
      <c r="M229" s="39">
        <f t="shared" si="96"/>
        <v>0</v>
      </c>
      <c r="N229" s="39"/>
      <c r="O229" s="39">
        <f t="shared" si="86"/>
        <v>0</v>
      </c>
      <c r="P229" s="39"/>
      <c r="Q229" s="39">
        <f t="shared" si="87"/>
        <v>0</v>
      </c>
      <c r="R229" s="39"/>
      <c r="S229" s="39">
        <f t="shared" si="88"/>
        <v>0</v>
      </c>
      <c r="T229" s="39"/>
      <c r="U229" s="39">
        <f t="shared" si="89"/>
        <v>0</v>
      </c>
      <c r="V229" s="39"/>
      <c r="W229" s="39">
        <f t="shared" si="90"/>
        <v>0</v>
      </c>
      <c r="X229" s="39"/>
      <c r="Y229" s="39">
        <f t="shared" si="91"/>
        <v>0</v>
      </c>
      <c r="Z229" s="39"/>
      <c r="AA229" s="39">
        <f t="shared" si="92"/>
        <v>0</v>
      </c>
      <c r="AB229" s="39"/>
      <c r="AC229" s="39">
        <f t="shared" si="93"/>
        <v>0</v>
      </c>
      <c r="AD229" s="39"/>
      <c r="AE229" s="39">
        <f t="shared" si="77"/>
        <v>0</v>
      </c>
      <c r="AF229" s="39"/>
      <c r="AG229" s="39">
        <f t="shared" si="78"/>
        <v>0</v>
      </c>
      <c r="AH229" s="39"/>
      <c r="AI229" s="39">
        <f t="shared" si="79"/>
        <v>0</v>
      </c>
      <c r="AJ229" s="39"/>
      <c r="AK229" s="39">
        <f t="shared" si="80"/>
        <v>0</v>
      </c>
      <c r="AL229" s="39"/>
      <c r="AM229" s="39">
        <f t="shared" si="81"/>
        <v>0</v>
      </c>
      <c r="AN229" s="40">
        <f t="shared" si="100"/>
        <v>0</v>
      </c>
      <c r="AO229" s="40">
        <f t="shared" si="94"/>
        <v>0</v>
      </c>
      <c r="AP229" s="40">
        <f t="shared" si="97"/>
        <v>515.9</v>
      </c>
      <c r="AQ229" s="42">
        <f t="shared" si="98"/>
        <v>152205.98000000001</v>
      </c>
      <c r="AR229" s="43"/>
      <c r="AS229" s="45"/>
      <c r="AT229" s="46">
        <f t="shared" si="85"/>
        <v>0</v>
      </c>
      <c r="AU229" s="47" t="str">
        <f t="shared" si="95"/>
        <v>NÃO MEDIDO</v>
      </c>
      <c r="AV229" s="48"/>
    </row>
    <row r="230" spans="1:48" s="49" customFormat="1" ht="37.5" customHeight="1" x14ac:dyDescent="0.2">
      <c r="A230" s="49" t="s">
        <v>37</v>
      </c>
      <c r="C230" s="92" t="s">
        <v>454</v>
      </c>
      <c r="D230" s="93" t="s">
        <v>455</v>
      </c>
      <c r="E230" s="94" t="s">
        <v>76</v>
      </c>
      <c r="F230" s="95">
        <v>10.199999999999999</v>
      </c>
      <c r="G230" s="96"/>
      <c r="H230" s="97"/>
      <c r="I230" s="95">
        <f t="shared" si="99"/>
        <v>10.199999999999999</v>
      </c>
      <c r="J230" s="98">
        <v>195.49</v>
      </c>
      <c r="K230" s="99">
        <f t="shared" si="74"/>
        <v>1994</v>
      </c>
      <c r="L230" s="39"/>
      <c r="M230" s="39">
        <f t="shared" si="96"/>
        <v>0</v>
      </c>
      <c r="N230" s="39"/>
      <c r="O230" s="39">
        <f t="shared" si="86"/>
        <v>0</v>
      </c>
      <c r="P230" s="39"/>
      <c r="Q230" s="39">
        <f t="shared" si="87"/>
        <v>0</v>
      </c>
      <c r="R230" s="39"/>
      <c r="S230" s="39">
        <f t="shared" si="88"/>
        <v>0</v>
      </c>
      <c r="T230" s="39"/>
      <c r="U230" s="39">
        <f t="shared" si="89"/>
        <v>0</v>
      </c>
      <c r="V230" s="39"/>
      <c r="W230" s="39">
        <f t="shared" si="90"/>
        <v>0</v>
      </c>
      <c r="X230" s="39"/>
      <c r="Y230" s="39">
        <f t="shared" si="91"/>
        <v>0</v>
      </c>
      <c r="Z230" s="39"/>
      <c r="AA230" s="39">
        <f t="shared" si="92"/>
        <v>0</v>
      </c>
      <c r="AB230" s="39"/>
      <c r="AC230" s="39">
        <f t="shared" si="93"/>
        <v>0</v>
      </c>
      <c r="AD230" s="39"/>
      <c r="AE230" s="39">
        <f t="shared" si="77"/>
        <v>0</v>
      </c>
      <c r="AF230" s="39"/>
      <c r="AG230" s="39">
        <f t="shared" si="78"/>
        <v>0</v>
      </c>
      <c r="AH230" s="39"/>
      <c r="AI230" s="39">
        <f t="shared" si="79"/>
        <v>0</v>
      </c>
      <c r="AJ230" s="39"/>
      <c r="AK230" s="39">
        <f t="shared" si="80"/>
        <v>0</v>
      </c>
      <c r="AL230" s="39"/>
      <c r="AM230" s="39">
        <f t="shared" si="81"/>
        <v>0</v>
      </c>
      <c r="AN230" s="40">
        <f t="shared" si="100"/>
        <v>0</v>
      </c>
      <c r="AO230" s="40">
        <f t="shared" si="94"/>
        <v>0</v>
      </c>
      <c r="AP230" s="40">
        <f t="shared" si="97"/>
        <v>10.199999999999999</v>
      </c>
      <c r="AQ230" s="42">
        <f t="shared" si="98"/>
        <v>1994</v>
      </c>
      <c r="AR230" s="43"/>
      <c r="AS230" s="45"/>
      <c r="AT230" s="46">
        <f t="shared" si="85"/>
        <v>0</v>
      </c>
      <c r="AU230" s="47" t="str">
        <f t="shared" si="95"/>
        <v>NÃO MEDIDO</v>
      </c>
      <c r="AV230" s="48"/>
    </row>
    <row r="231" spans="1:48" s="49" customFormat="1" ht="45" customHeight="1" x14ac:dyDescent="0.2">
      <c r="A231" s="49" t="s">
        <v>37</v>
      </c>
      <c r="C231" s="92" t="s">
        <v>456</v>
      </c>
      <c r="D231" s="93" t="s">
        <v>457</v>
      </c>
      <c r="E231" s="94" t="s">
        <v>58</v>
      </c>
      <c r="F231" s="95">
        <v>1374.8</v>
      </c>
      <c r="G231" s="96"/>
      <c r="H231" s="97"/>
      <c r="I231" s="95">
        <f t="shared" si="99"/>
        <v>1374.8</v>
      </c>
      <c r="J231" s="98">
        <v>72.37</v>
      </c>
      <c r="K231" s="99">
        <f t="shared" si="74"/>
        <v>99494.28</v>
      </c>
      <c r="L231" s="39"/>
      <c r="M231" s="39">
        <f t="shared" si="96"/>
        <v>0</v>
      </c>
      <c r="N231" s="39"/>
      <c r="O231" s="39">
        <f t="shared" si="86"/>
        <v>0</v>
      </c>
      <c r="P231" s="39"/>
      <c r="Q231" s="39">
        <f t="shared" si="87"/>
        <v>0</v>
      </c>
      <c r="R231" s="39"/>
      <c r="S231" s="39">
        <f t="shared" si="88"/>
        <v>0</v>
      </c>
      <c r="T231" s="39"/>
      <c r="U231" s="39">
        <f t="shared" si="89"/>
        <v>0</v>
      </c>
      <c r="V231" s="39"/>
      <c r="W231" s="39">
        <f t="shared" si="90"/>
        <v>0</v>
      </c>
      <c r="X231" s="39"/>
      <c r="Y231" s="39">
        <f t="shared" si="91"/>
        <v>0</v>
      </c>
      <c r="Z231" s="39"/>
      <c r="AA231" s="39">
        <f t="shared" si="92"/>
        <v>0</v>
      </c>
      <c r="AB231" s="39"/>
      <c r="AC231" s="39">
        <f t="shared" si="93"/>
        <v>0</v>
      </c>
      <c r="AD231" s="39"/>
      <c r="AE231" s="39">
        <f t="shared" si="77"/>
        <v>0</v>
      </c>
      <c r="AF231" s="39"/>
      <c r="AG231" s="39">
        <f t="shared" si="78"/>
        <v>0</v>
      </c>
      <c r="AH231" s="39"/>
      <c r="AI231" s="39">
        <f t="shared" si="79"/>
        <v>0</v>
      </c>
      <c r="AJ231" s="39"/>
      <c r="AK231" s="39">
        <f t="shared" si="80"/>
        <v>0</v>
      </c>
      <c r="AL231" s="39"/>
      <c r="AM231" s="39">
        <f t="shared" si="81"/>
        <v>0</v>
      </c>
      <c r="AN231" s="40">
        <f t="shared" si="100"/>
        <v>0</v>
      </c>
      <c r="AO231" s="40">
        <f t="shared" si="94"/>
        <v>0</v>
      </c>
      <c r="AP231" s="40">
        <f t="shared" si="97"/>
        <v>1374.8</v>
      </c>
      <c r="AQ231" s="42">
        <f t="shared" si="98"/>
        <v>99494.28</v>
      </c>
      <c r="AR231" s="43"/>
      <c r="AS231" s="45"/>
      <c r="AT231" s="46">
        <f t="shared" si="85"/>
        <v>0</v>
      </c>
      <c r="AU231" s="47" t="str">
        <f t="shared" si="95"/>
        <v>NÃO MEDIDO</v>
      </c>
      <c r="AV231" s="48"/>
    </row>
    <row r="232" spans="1:48" s="49" customFormat="1" ht="45" customHeight="1" x14ac:dyDescent="0.2">
      <c r="A232" s="49" t="s">
        <v>37</v>
      </c>
      <c r="C232" s="92" t="s">
        <v>458</v>
      </c>
      <c r="D232" s="93" t="s">
        <v>459</v>
      </c>
      <c r="E232" s="94" t="s">
        <v>58</v>
      </c>
      <c r="F232" s="95">
        <v>1</v>
      </c>
      <c r="G232" s="96"/>
      <c r="H232" s="97"/>
      <c r="I232" s="95">
        <f t="shared" si="99"/>
        <v>1</v>
      </c>
      <c r="J232" s="98">
        <v>282.31</v>
      </c>
      <c r="K232" s="99">
        <f t="shared" si="74"/>
        <v>282.31</v>
      </c>
      <c r="L232" s="39"/>
      <c r="M232" s="39">
        <f t="shared" si="96"/>
        <v>0</v>
      </c>
      <c r="N232" s="39"/>
      <c r="O232" s="39">
        <f t="shared" si="86"/>
        <v>0</v>
      </c>
      <c r="P232" s="39"/>
      <c r="Q232" s="39">
        <f t="shared" si="87"/>
        <v>0</v>
      </c>
      <c r="R232" s="39"/>
      <c r="S232" s="39">
        <f t="shared" si="88"/>
        <v>0</v>
      </c>
      <c r="T232" s="39"/>
      <c r="U232" s="39">
        <f t="shared" si="89"/>
        <v>0</v>
      </c>
      <c r="V232" s="39"/>
      <c r="W232" s="39">
        <f t="shared" si="90"/>
        <v>0</v>
      </c>
      <c r="X232" s="39"/>
      <c r="Y232" s="39">
        <f t="shared" si="91"/>
        <v>0</v>
      </c>
      <c r="Z232" s="39"/>
      <c r="AA232" s="39">
        <f t="shared" si="92"/>
        <v>0</v>
      </c>
      <c r="AB232" s="39"/>
      <c r="AC232" s="39">
        <f t="shared" si="93"/>
        <v>0</v>
      </c>
      <c r="AD232" s="39"/>
      <c r="AE232" s="39">
        <f t="shared" si="77"/>
        <v>0</v>
      </c>
      <c r="AF232" s="39"/>
      <c r="AG232" s="39">
        <f t="shared" si="78"/>
        <v>0</v>
      </c>
      <c r="AH232" s="39"/>
      <c r="AI232" s="39">
        <f t="shared" si="79"/>
        <v>0</v>
      </c>
      <c r="AJ232" s="39"/>
      <c r="AK232" s="39">
        <f t="shared" si="80"/>
        <v>0</v>
      </c>
      <c r="AL232" s="39"/>
      <c r="AM232" s="39">
        <f t="shared" si="81"/>
        <v>0</v>
      </c>
      <c r="AN232" s="40">
        <f t="shared" si="100"/>
        <v>0</v>
      </c>
      <c r="AO232" s="40">
        <f t="shared" si="94"/>
        <v>0</v>
      </c>
      <c r="AP232" s="40">
        <f t="shared" si="97"/>
        <v>1</v>
      </c>
      <c r="AQ232" s="42">
        <f t="shared" si="98"/>
        <v>282.31</v>
      </c>
      <c r="AR232" s="43"/>
      <c r="AS232" s="45"/>
      <c r="AT232" s="46">
        <f t="shared" si="85"/>
        <v>0</v>
      </c>
      <c r="AU232" s="47" t="str">
        <f t="shared" si="95"/>
        <v>NÃO MEDIDO</v>
      </c>
      <c r="AV232" s="48"/>
    </row>
    <row r="233" spans="1:48" s="49" customFormat="1" ht="45.75" customHeight="1" x14ac:dyDescent="0.2">
      <c r="A233" s="49" t="s">
        <v>37</v>
      </c>
      <c r="C233" s="92" t="s">
        <v>460</v>
      </c>
      <c r="D233" s="93" t="s">
        <v>461</v>
      </c>
      <c r="E233" s="94" t="s">
        <v>58</v>
      </c>
      <c r="F233" s="95">
        <v>1374.8</v>
      </c>
      <c r="G233" s="96"/>
      <c r="H233" s="97"/>
      <c r="I233" s="95">
        <f t="shared" si="99"/>
        <v>1374.8</v>
      </c>
      <c r="J233" s="98">
        <v>62.21</v>
      </c>
      <c r="K233" s="99">
        <f t="shared" si="74"/>
        <v>85526.31</v>
      </c>
      <c r="L233" s="39"/>
      <c r="M233" s="39">
        <f t="shared" si="96"/>
        <v>0</v>
      </c>
      <c r="N233" s="39"/>
      <c r="O233" s="39">
        <f t="shared" si="86"/>
        <v>0</v>
      </c>
      <c r="P233" s="39"/>
      <c r="Q233" s="39">
        <f t="shared" si="87"/>
        <v>0</v>
      </c>
      <c r="R233" s="39"/>
      <c r="S233" s="39">
        <f t="shared" si="88"/>
        <v>0</v>
      </c>
      <c r="T233" s="39"/>
      <c r="U233" s="39">
        <f t="shared" si="89"/>
        <v>0</v>
      </c>
      <c r="V233" s="39"/>
      <c r="W233" s="39">
        <f t="shared" si="90"/>
        <v>0</v>
      </c>
      <c r="X233" s="39"/>
      <c r="Y233" s="39">
        <f t="shared" si="91"/>
        <v>0</v>
      </c>
      <c r="Z233" s="39"/>
      <c r="AA233" s="39">
        <f t="shared" si="92"/>
        <v>0</v>
      </c>
      <c r="AB233" s="39"/>
      <c r="AC233" s="39">
        <f t="shared" si="93"/>
        <v>0</v>
      </c>
      <c r="AD233" s="39"/>
      <c r="AE233" s="39">
        <f t="shared" si="77"/>
        <v>0</v>
      </c>
      <c r="AF233" s="39"/>
      <c r="AG233" s="39">
        <f t="shared" si="78"/>
        <v>0</v>
      </c>
      <c r="AH233" s="39"/>
      <c r="AI233" s="39">
        <f t="shared" si="79"/>
        <v>0</v>
      </c>
      <c r="AJ233" s="39"/>
      <c r="AK233" s="39">
        <f t="shared" si="80"/>
        <v>0</v>
      </c>
      <c r="AL233" s="39"/>
      <c r="AM233" s="39">
        <f t="shared" si="81"/>
        <v>0</v>
      </c>
      <c r="AN233" s="40">
        <f t="shared" si="100"/>
        <v>0</v>
      </c>
      <c r="AO233" s="40">
        <f t="shared" si="94"/>
        <v>0</v>
      </c>
      <c r="AP233" s="40">
        <f t="shared" si="97"/>
        <v>1374.8</v>
      </c>
      <c r="AQ233" s="42">
        <f t="shared" si="98"/>
        <v>85526.31</v>
      </c>
      <c r="AR233" s="43"/>
      <c r="AS233" s="45"/>
      <c r="AT233" s="46">
        <f t="shared" si="85"/>
        <v>0</v>
      </c>
      <c r="AU233" s="47" t="str">
        <f t="shared" si="95"/>
        <v>NÃO MEDIDO</v>
      </c>
      <c r="AV233" s="48"/>
    </row>
    <row r="234" spans="1:48" s="49" customFormat="1" ht="45" customHeight="1" x14ac:dyDescent="0.2">
      <c r="A234" s="49" t="s">
        <v>37</v>
      </c>
      <c r="C234" s="92" t="s">
        <v>462</v>
      </c>
      <c r="D234" s="93" t="s">
        <v>463</v>
      </c>
      <c r="E234" s="94" t="s">
        <v>58</v>
      </c>
      <c r="F234" s="95">
        <v>883.5</v>
      </c>
      <c r="G234" s="96"/>
      <c r="H234" s="97"/>
      <c r="I234" s="95">
        <f t="shared" si="99"/>
        <v>883.5</v>
      </c>
      <c r="J234" s="98">
        <v>35.69</v>
      </c>
      <c r="K234" s="99">
        <f t="shared" si="74"/>
        <v>31532.12</v>
      </c>
      <c r="L234" s="39"/>
      <c r="M234" s="39">
        <f t="shared" si="96"/>
        <v>0</v>
      </c>
      <c r="N234" s="39"/>
      <c r="O234" s="39">
        <f t="shared" si="86"/>
        <v>0</v>
      </c>
      <c r="P234" s="39"/>
      <c r="Q234" s="39">
        <f t="shared" si="87"/>
        <v>0</v>
      </c>
      <c r="R234" s="39"/>
      <c r="S234" s="39">
        <f t="shared" si="88"/>
        <v>0</v>
      </c>
      <c r="T234" s="39"/>
      <c r="U234" s="39">
        <f t="shared" si="89"/>
        <v>0</v>
      </c>
      <c r="V234" s="39"/>
      <c r="W234" s="39">
        <f t="shared" si="90"/>
        <v>0</v>
      </c>
      <c r="X234" s="39"/>
      <c r="Y234" s="39">
        <f t="shared" si="91"/>
        <v>0</v>
      </c>
      <c r="Z234" s="39"/>
      <c r="AA234" s="39">
        <f t="shared" si="92"/>
        <v>0</v>
      </c>
      <c r="AB234" s="39"/>
      <c r="AC234" s="39">
        <f t="shared" si="93"/>
        <v>0</v>
      </c>
      <c r="AD234" s="39"/>
      <c r="AE234" s="39">
        <f t="shared" si="77"/>
        <v>0</v>
      </c>
      <c r="AF234" s="39"/>
      <c r="AG234" s="39">
        <f t="shared" si="78"/>
        <v>0</v>
      </c>
      <c r="AH234" s="39"/>
      <c r="AI234" s="39">
        <f t="shared" si="79"/>
        <v>0</v>
      </c>
      <c r="AJ234" s="39"/>
      <c r="AK234" s="39">
        <f t="shared" si="80"/>
        <v>0</v>
      </c>
      <c r="AL234" s="39"/>
      <c r="AM234" s="39">
        <f t="shared" si="81"/>
        <v>0</v>
      </c>
      <c r="AN234" s="40">
        <f t="shared" si="100"/>
        <v>0</v>
      </c>
      <c r="AO234" s="40">
        <f t="shared" si="94"/>
        <v>0</v>
      </c>
      <c r="AP234" s="40">
        <f t="shared" si="97"/>
        <v>883.5</v>
      </c>
      <c r="AQ234" s="42">
        <f t="shared" si="98"/>
        <v>31532.12</v>
      </c>
      <c r="AR234" s="43"/>
      <c r="AS234" s="45"/>
      <c r="AT234" s="46">
        <f t="shared" si="85"/>
        <v>0</v>
      </c>
      <c r="AU234" s="47" t="str">
        <f t="shared" si="95"/>
        <v>NÃO MEDIDO</v>
      </c>
      <c r="AV234" s="48"/>
    </row>
    <row r="235" spans="1:48" s="49" customFormat="1" ht="60.75" customHeight="1" x14ac:dyDescent="0.2">
      <c r="A235" s="49" t="s">
        <v>37</v>
      </c>
      <c r="C235" s="92" t="s">
        <v>464</v>
      </c>
      <c r="D235" s="93" t="s">
        <v>465</v>
      </c>
      <c r="E235" s="94" t="s">
        <v>58</v>
      </c>
      <c r="F235" s="95">
        <v>1289.5999999999999</v>
      </c>
      <c r="G235" s="96"/>
      <c r="H235" s="97"/>
      <c r="I235" s="95">
        <f t="shared" si="99"/>
        <v>1289.5999999999999</v>
      </c>
      <c r="J235" s="98">
        <v>39.93</v>
      </c>
      <c r="K235" s="99">
        <f t="shared" si="74"/>
        <v>51493.73</v>
      </c>
      <c r="L235" s="39"/>
      <c r="M235" s="39">
        <f t="shared" si="96"/>
        <v>0</v>
      </c>
      <c r="N235" s="39"/>
      <c r="O235" s="39">
        <f t="shared" si="86"/>
        <v>0</v>
      </c>
      <c r="P235" s="39"/>
      <c r="Q235" s="39">
        <f t="shared" si="87"/>
        <v>0</v>
      </c>
      <c r="R235" s="39"/>
      <c r="S235" s="39">
        <f t="shared" si="88"/>
        <v>0</v>
      </c>
      <c r="T235" s="39"/>
      <c r="U235" s="39">
        <f t="shared" si="89"/>
        <v>0</v>
      </c>
      <c r="V235" s="39"/>
      <c r="W235" s="39">
        <f t="shared" si="90"/>
        <v>0</v>
      </c>
      <c r="X235" s="39"/>
      <c r="Y235" s="39">
        <f t="shared" si="91"/>
        <v>0</v>
      </c>
      <c r="Z235" s="39"/>
      <c r="AA235" s="39">
        <f t="shared" si="92"/>
        <v>0</v>
      </c>
      <c r="AB235" s="39"/>
      <c r="AC235" s="39">
        <f t="shared" si="93"/>
        <v>0</v>
      </c>
      <c r="AD235" s="39"/>
      <c r="AE235" s="39">
        <f t="shared" si="77"/>
        <v>0</v>
      </c>
      <c r="AF235" s="39"/>
      <c r="AG235" s="39">
        <f t="shared" si="78"/>
        <v>0</v>
      </c>
      <c r="AH235" s="39"/>
      <c r="AI235" s="39">
        <f t="shared" si="79"/>
        <v>0</v>
      </c>
      <c r="AJ235" s="39"/>
      <c r="AK235" s="39">
        <f t="shared" si="80"/>
        <v>0</v>
      </c>
      <c r="AL235" s="39"/>
      <c r="AM235" s="39">
        <f t="shared" si="81"/>
        <v>0</v>
      </c>
      <c r="AN235" s="40">
        <f t="shared" si="100"/>
        <v>0</v>
      </c>
      <c r="AO235" s="40">
        <f t="shared" si="94"/>
        <v>0</v>
      </c>
      <c r="AP235" s="40">
        <f t="shared" si="97"/>
        <v>1289.5999999999999</v>
      </c>
      <c r="AQ235" s="42">
        <f t="shared" si="98"/>
        <v>51493.73</v>
      </c>
      <c r="AR235" s="43"/>
      <c r="AS235" s="45"/>
      <c r="AT235" s="46">
        <f t="shared" si="85"/>
        <v>0</v>
      </c>
      <c r="AU235" s="47" t="str">
        <f t="shared" si="95"/>
        <v>NÃO MEDIDO</v>
      </c>
      <c r="AV235" s="48"/>
    </row>
    <row r="236" spans="1:48" s="49" customFormat="1" ht="45" customHeight="1" x14ac:dyDescent="0.2">
      <c r="A236" s="49" t="s">
        <v>37</v>
      </c>
      <c r="C236" s="92" t="s">
        <v>466</v>
      </c>
      <c r="D236" s="93" t="s">
        <v>467</v>
      </c>
      <c r="E236" s="94" t="s">
        <v>61</v>
      </c>
      <c r="F236" s="95">
        <v>1</v>
      </c>
      <c r="G236" s="96"/>
      <c r="H236" s="97"/>
      <c r="I236" s="95">
        <f t="shared" si="99"/>
        <v>1</v>
      </c>
      <c r="J236" s="98">
        <v>2200.7199999999998</v>
      </c>
      <c r="K236" s="99">
        <f t="shared" si="74"/>
        <v>2200.7199999999998</v>
      </c>
      <c r="L236" s="39"/>
      <c r="M236" s="39">
        <f t="shared" si="96"/>
        <v>0</v>
      </c>
      <c r="N236" s="39"/>
      <c r="O236" s="39">
        <f t="shared" si="86"/>
        <v>0</v>
      </c>
      <c r="P236" s="39"/>
      <c r="Q236" s="39">
        <f t="shared" si="87"/>
        <v>0</v>
      </c>
      <c r="R236" s="39"/>
      <c r="S236" s="39">
        <f t="shared" si="88"/>
        <v>0</v>
      </c>
      <c r="T236" s="39"/>
      <c r="U236" s="39">
        <f t="shared" si="89"/>
        <v>0</v>
      </c>
      <c r="V236" s="39"/>
      <c r="W236" s="39">
        <f t="shared" si="90"/>
        <v>0</v>
      </c>
      <c r="X236" s="39"/>
      <c r="Y236" s="39">
        <f t="shared" si="91"/>
        <v>0</v>
      </c>
      <c r="Z236" s="39"/>
      <c r="AA236" s="39">
        <f t="shared" si="92"/>
        <v>0</v>
      </c>
      <c r="AB236" s="39"/>
      <c r="AC236" s="39">
        <f t="shared" si="93"/>
        <v>0</v>
      </c>
      <c r="AD236" s="39"/>
      <c r="AE236" s="39">
        <f t="shared" si="77"/>
        <v>0</v>
      </c>
      <c r="AF236" s="39"/>
      <c r="AG236" s="39">
        <f t="shared" si="78"/>
        <v>0</v>
      </c>
      <c r="AH236" s="39"/>
      <c r="AI236" s="39">
        <f t="shared" si="79"/>
        <v>0</v>
      </c>
      <c r="AJ236" s="39"/>
      <c r="AK236" s="39">
        <f t="shared" si="80"/>
        <v>0</v>
      </c>
      <c r="AL236" s="39"/>
      <c r="AM236" s="39">
        <f t="shared" si="81"/>
        <v>0</v>
      </c>
      <c r="AN236" s="40">
        <f t="shared" si="100"/>
        <v>0</v>
      </c>
      <c r="AO236" s="40">
        <f t="shared" si="94"/>
        <v>0</v>
      </c>
      <c r="AP236" s="40">
        <f t="shared" si="97"/>
        <v>1</v>
      </c>
      <c r="AQ236" s="42">
        <f t="shared" si="98"/>
        <v>2200.7199999999998</v>
      </c>
      <c r="AR236" s="43"/>
      <c r="AS236" s="45"/>
      <c r="AT236" s="46">
        <f t="shared" si="85"/>
        <v>0</v>
      </c>
      <c r="AU236" s="47" t="str">
        <f t="shared" si="95"/>
        <v>NÃO MEDIDO</v>
      </c>
      <c r="AV236" s="48"/>
    </row>
    <row r="237" spans="1:48" s="49" customFormat="1" ht="37.5" customHeight="1" x14ac:dyDescent="0.2">
      <c r="A237" s="49" t="s">
        <v>37</v>
      </c>
      <c r="C237" s="92" t="s">
        <v>468</v>
      </c>
      <c r="D237" s="93" t="s">
        <v>469</v>
      </c>
      <c r="E237" s="94" t="s">
        <v>76</v>
      </c>
      <c r="F237" s="95">
        <v>10.199999999999999</v>
      </c>
      <c r="G237" s="96"/>
      <c r="H237" s="97"/>
      <c r="I237" s="95">
        <f t="shared" si="99"/>
        <v>10.199999999999999</v>
      </c>
      <c r="J237" s="98">
        <v>172.72</v>
      </c>
      <c r="K237" s="99">
        <f t="shared" si="74"/>
        <v>1761.74</v>
      </c>
      <c r="L237" s="39"/>
      <c r="M237" s="39">
        <f t="shared" si="96"/>
        <v>0</v>
      </c>
      <c r="N237" s="39"/>
      <c r="O237" s="39">
        <f t="shared" si="86"/>
        <v>0</v>
      </c>
      <c r="P237" s="39"/>
      <c r="Q237" s="39">
        <f t="shared" si="87"/>
        <v>0</v>
      </c>
      <c r="R237" s="39"/>
      <c r="S237" s="39">
        <f t="shared" si="88"/>
        <v>0</v>
      </c>
      <c r="T237" s="39"/>
      <c r="U237" s="39">
        <f t="shared" si="89"/>
        <v>0</v>
      </c>
      <c r="V237" s="39"/>
      <c r="W237" s="39">
        <f t="shared" si="90"/>
        <v>0</v>
      </c>
      <c r="X237" s="39"/>
      <c r="Y237" s="39">
        <f t="shared" si="91"/>
        <v>0</v>
      </c>
      <c r="Z237" s="39"/>
      <c r="AA237" s="39">
        <f t="shared" si="92"/>
        <v>0</v>
      </c>
      <c r="AB237" s="39"/>
      <c r="AC237" s="39">
        <f t="shared" si="93"/>
        <v>0</v>
      </c>
      <c r="AD237" s="39"/>
      <c r="AE237" s="39">
        <f t="shared" si="77"/>
        <v>0</v>
      </c>
      <c r="AF237" s="39"/>
      <c r="AG237" s="39">
        <f t="shared" si="78"/>
        <v>0</v>
      </c>
      <c r="AH237" s="39"/>
      <c r="AI237" s="39">
        <f t="shared" si="79"/>
        <v>0</v>
      </c>
      <c r="AJ237" s="39"/>
      <c r="AK237" s="39">
        <f t="shared" si="80"/>
        <v>0</v>
      </c>
      <c r="AL237" s="39"/>
      <c r="AM237" s="39">
        <f t="shared" si="81"/>
        <v>0</v>
      </c>
      <c r="AN237" s="40">
        <f t="shared" si="100"/>
        <v>0</v>
      </c>
      <c r="AO237" s="40">
        <f t="shared" si="94"/>
        <v>0</v>
      </c>
      <c r="AP237" s="40">
        <f t="shared" si="97"/>
        <v>10.199999999999999</v>
      </c>
      <c r="AQ237" s="42">
        <f t="shared" si="98"/>
        <v>1761.74</v>
      </c>
      <c r="AR237" s="43"/>
      <c r="AS237" s="45"/>
      <c r="AT237" s="46">
        <f t="shared" si="85"/>
        <v>0</v>
      </c>
      <c r="AU237" s="47" t="str">
        <f t="shared" si="95"/>
        <v>NÃO MEDIDO</v>
      </c>
      <c r="AV237" s="48"/>
    </row>
    <row r="238" spans="1:48" s="49" customFormat="1" ht="48.75" customHeight="1" x14ac:dyDescent="0.2">
      <c r="A238" s="49" t="s">
        <v>37</v>
      </c>
      <c r="C238" s="92" t="s">
        <v>470</v>
      </c>
      <c r="D238" s="93" t="s">
        <v>471</v>
      </c>
      <c r="E238" s="94" t="s">
        <v>58</v>
      </c>
      <c r="F238" s="95">
        <v>346.2</v>
      </c>
      <c r="G238" s="96"/>
      <c r="H238" s="97"/>
      <c r="I238" s="95">
        <f t="shared" si="99"/>
        <v>346.2</v>
      </c>
      <c r="J238" s="98">
        <v>212.78</v>
      </c>
      <c r="K238" s="99">
        <f t="shared" si="74"/>
        <v>73664.44</v>
      </c>
      <c r="L238" s="39"/>
      <c r="M238" s="39">
        <f t="shared" si="96"/>
        <v>0</v>
      </c>
      <c r="N238" s="39"/>
      <c r="O238" s="39">
        <f t="shared" si="86"/>
        <v>0</v>
      </c>
      <c r="P238" s="39"/>
      <c r="Q238" s="39">
        <f t="shared" si="87"/>
        <v>0</v>
      </c>
      <c r="R238" s="39"/>
      <c r="S238" s="39">
        <f t="shared" si="88"/>
        <v>0</v>
      </c>
      <c r="T238" s="39"/>
      <c r="U238" s="39">
        <f t="shared" si="89"/>
        <v>0</v>
      </c>
      <c r="V238" s="39"/>
      <c r="W238" s="39">
        <f t="shared" si="90"/>
        <v>0</v>
      </c>
      <c r="X238" s="39"/>
      <c r="Y238" s="39">
        <f t="shared" si="91"/>
        <v>0</v>
      </c>
      <c r="Z238" s="39"/>
      <c r="AA238" s="39">
        <f t="shared" si="92"/>
        <v>0</v>
      </c>
      <c r="AB238" s="39"/>
      <c r="AC238" s="39">
        <f t="shared" si="93"/>
        <v>0</v>
      </c>
      <c r="AD238" s="39"/>
      <c r="AE238" s="39">
        <f t="shared" si="77"/>
        <v>0</v>
      </c>
      <c r="AF238" s="39"/>
      <c r="AG238" s="39">
        <f t="shared" si="78"/>
        <v>0</v>
      </c>
      <c r="AH238" s="39"/>
      <c r="AI238" s="39">
        <f t="shared" si="79"/>
        <v>0</v>
      </c>
      <c r="AJ238" s="39"/>
      <c r="AK238" s="39">
        <f t="shared" si="80"/>
        <v>0</v>
      </c>
      <c r="AL238" s="39"/>
      <c r="AM238" s="39">
        <f t="shared" si="81"/>
        <v>0</v>
      </c>
      <c r="AN238" s="40">
        <f t="shared" si="100"/>
        <v>0</v>
      </c>
      <c r="AO238" s="40">
        <f t="shared" si="94"/>
        <v>0</v>
      </c>
      <c r="AP238" s="40">
        <f t="shared" si="97"/>
        <v>346.2</v>
      </c>
      <c r="AQ238" s="42">
        <f t="shared" si="98"/>
        <v>73664.44</v>
      </c>
      <c r="AR238" s="43"/>
      <c r="AS238" s="45"/>
      <c r="AT238" s="46">
        <f t="shared" si="85"/>
        <v>0</v>
      </c>
      <c r="AU238" s="47" t="str">
        <f t="shared" si="95"/>
        <v>NÃO MEDIDO</v>
      </c>
      <c r="AV238" s="48"/>
    </row>
    <row r="239" spans="1:48" s="49" customFormat="1" ht="54" customHeight="1" x14ac:dyDescent="0.2">
      <c r="A239" s="49" t="s">
        <v>37</v>
      </c>
      <c r="C239" s="92" t="s">
        <v>472</v>
      </c>
      <c r="D239" s="93" t="s">
        <v>473</v>
      </c>
      <c r="E239" s="94" t="s">
        <v>76</v>
      </c>
      <c r="F239" s="95">
        <v>8.1999999999999993</v>
      </c>
      <c r="G239" s="96"/>
      <c r="H239" s="97"/>
      <c r="I239" s="95">
        <f t="shared" si="99"/>
        <v>8.1999999999999993</v>
      </c>
      <c r="J239" s="98">
        <v>176.5</v>
      </c>
      <c r="K239" s="99">
        <f t="shared" si="74"/>
        <v>1447.3</v>
      </c>
      <c r="L239" s="39"/>
      <c r="M239" s="39">
        <f t="shared" si="96"/>
        <v>0</v>
      </c>
      <c r="N239" s="39"/>
      <c r="O239" s="39">
        <f t="shared" si="86"/>
        <v>0</v>
      </c>
      <c r="P239" s="39"/>
      <c r="Q239" s="39">
        <f t="shared" si="87"/>
        <v>0</v>
      </c>
      <c r="R239" s="39"/>
      <c r="S239" s="39">
        <f t="shared" si="88"/>
        <v>0</v>
      </c>
      <c r="T239" s="39"/>
      <c r="U239" s="39">
        <f t="shared" si="89"/>
        <v>0</v>
      </c>
      <c r="V239" s="39"/>
      <c r="W239" s="39">
        <f t="shared" si="90"/>
        <v>0</v>
      </c>
      <c r="X239" s="39"/>
      <c r="Y239" s="39">
        <f t="shared" si="91"/>
        <v>0</v>
      </c>
      <c r="Z239" s="39"/>
      <c r="AA239" s="39">
        <f t="shared" si="92"/>
        <v>0</v>
      </c>
      <c r="AB239" s="39"/>
      <c r="AC239" s="39">
        <f t="shared" si="93"/>
        <v>0</v>
      </c>
      <c r="AD239" s="39"/>
      <c r="AE239" s="39">
        <f t="shared" si="77"/>
        <v>0</v>
      </c>
      <c r="AF239" s="39"/>
      <c r="AG239" s="39">
        <f t="shared" si="78"/>
        <v>0</v>
      </c>
      <c r="AH239" s="39"/>
      <c r="AI239" s="39">
        <f t="shared" si="79"/>
        <v>0</v>
      </c>
      <c r="AJ239" s="39"/>
      <c r="AK239" s="39">
        <f t="shared" si="80"/>
        <v>0</v>
      </c>
      <c r="AL239" s="39"/>
      <c r="AM239" s="39">
        <f t="shared" si="81"/>
        <v>0</v>
      </c>
      <c r="AN239" s="40">
        <f t="shared" si="100"/>
        <v>0</v>
      </c>
      <c r="AO239" s="40">
        <f t="shared" si="94"/>
        <v>0</v>
      </c>
      <c r="AP239" s="40">
        <f t="shared" si="97"/>
        <v>8.1999999999999993</v>
      </c>
      <c r="AQ239" s="42">
        <f t="shared" si="98"/>
        <v>1447.3</v>
      </c>
      <c r="AR239" s="43"/>
      <c r="AS239" s="45"/>
      <c r="AT239" s="46">
        <f t="shared" si="85"/>
        <v>0</v>
      </c>
      <c r="AU239" s="47" t="str">
        <f t="shared" si="95"/>
        <v>NÃO MEDIDO</v>
      </c>
      <c r="AV239" s="48"/>
    </row>
    <row r="240" spans="1:48" s="49" customFormat="1" ht="45" customHeight="1" x14ac:dyDescent="0.2">
      <c r="A240" s="49" t="s">
        <v>37</v>
      </c>
      <c r="C240" s="92" t="s">
        <v>474</v>
      </c>
      <c r="D240" s="93" t="s">
        <v>475</v>
      </c>
      <c r="E240" s="94" t="s">
        <v>76</v>
      </c>
      <c r="F240" s="95">
        <v>2</v>
      </c>
      <c r="G240" s="96"/>
      <c r="H240" s="97"/>
      <c r="I240" s="95">
        <f t="shared" si="99"/>
        <v>2</v>
      </c>
      <c r="J240" s="98">
        <v>255.08</v>
      </c>
      <c r="K240" s="99">
        <f t="shared" si="74"/>
        <v>510.16</v>
      </c>
      <c r="L240" s="39"/>
      <c r="M240" s="39">
        <f t="shared" si="96"/>
        <v>0</v>
      </c>
      <c r="N240" s="39"/>
      <c r="O240" s="39">
        <f t="shared" si="86"/>
        <v>0</v>
      </c>
      <c r="P240" s="39"/>
      <c r="Q240" s="39">
        <f t="shared" si="87"/>
        <v>0</v>
      </c>
      <c r="R240" s="39"/>
      <c r="S240" s="39">
        <f t="shared" si="88"/>
        <v>0</v>
      </c>
      <c r="T240" s="39"/>
      <c r="U240" s="39">
        <f t="shared" si="89"/>
        <v>0</v>
      </c>
      <c r="V240" s="39"/>
      <c r="W240" s="39">
        <f t="shared" si="90"/>
        <v>0</v>
      </c>
      <c r="X240" s="39"/>
      <c r="Y240" s="39">
        <f t="shared" si="91"/>
        <v>0</v>
      </c>
      <c r="Z240" s="39"/>
      <c r="AA240" s="39">
        <f t="shared" si="92"/>
        <v>0</v>
      </c>
      <c r="AB240" s="39"/>
      <c r="AC240" s="39">
        <f t="shared" si="93"/>
        <v>0</v>
      </c>
      <c r="AD240" s="39"/>
      <c r="AE240" s="39">
        <f t="shared" si="77"/>
        <v>0</v>
      </c>
      <c r="AF240" s="39"/>
      <c r="AG240" s="39">
        <f t="shared" si="78"/>
        <v>0</v>
      </c>
      <c r="AH240" s="39"/>
      <c r="AI240" s="39">
        <f t="shared" si="79"/>
        <v>0</v>
      </c>
      <c r="AJ240" s="39"/>
      <c r="AK240" s="39">
        <f t="shared" si="80"/>
        <v>0</v>
      </c>
      <c r="AL240" s="39"/>
      <c r="AM240" s="39">
        <f t="shared" si="81"/>
        <v>0</v>
      </c>
      <c r="AN240" s="40">
        <f t="shared" si="100"/>
        <v>0</v>
      </c>
      <c r="AO240" s="40">
        <f t="shared" si="94"/>
        <v>0</v>
      </c>
      <c r="AP240" s="40">
        <f t="shared" si="97"/>
        <v>2</v>
      </c>
      <c r="AQ240" s="42">
        <f t="shared" si="98"/>
        <v>510.16</v>
      </c>
      <c r="AR240" s="43"/>
      <c r="AS240" s="45"/>
      <c r="AT240" s="46">
        <f t="shared" si="85"/>
        <v>0</v>
      </c>
      <c r="AU240" s="47" t="str">
        <f t="shared" si="95"/>
        <v>NÃO MEDIDO</v>
      </c>
      <c r="AV240" s="48"/>
    </row>
    <row r="241" spans="1:48" s="49" customFormat="1" ht="60.75" customHeight="1" x14ac:dyDescent="0.2">
      <c r="A241" s="49" t="s">
        <v>37</v>
      </c>
      <c r="C241" s="92" t="s">
        <v>476</v>
      </c>
      <c r="D241" s="93" t="s">
        <v>477</v>
      </c>
      <c r="E241" s="94" t="s">
        <v>58</v>
      </c>
      <c r="F241" s="95">
        <v>1289.5999999999999</v>
      </c>
      <c r="G241" s="96"/>
      <c r="H241" s="97"/>
      <c r="I241" s="95">
        <f t="shared" si="99"/>
        <v>1289.5999999999999</v>
      </c>
      <c r="J241" s="98">
        <v>261.64999999999998</v>
      </c>
      <c r="K241" s="99">
        <f t="shared" si="74"/>
        <v>337423.84</v>
      </c>
      <c r="L241" s="39"/>
      <c r="M241" s="39">
        <f t="shared" si="96"/>
        <v>0</v>
      </c>
      <c r="N241" s="39"/>
      <c r="O241" s="39">
        <f t="shared" si="86"/>
        <v>0</v>
      </c>
      <c r="P241" s="39"/>
      <c r="Q241" s="39">
        <f t="shared" si="87"/>
        <v>0</v>
      </c>
      <c r="R241" s="39"/>
      <c r="S241" s="39">
        <f t="shared" si="88"/>
        <v>0</v>
      </c>
      <c r="T241" s="39"/>
      <c r="U241" s="39">
        <f t="shared" si="89"/>
        <v>0</v>
      </c>
      <c r="V241" s="39"/>
      <c r="W241" s="39">
        <f t="shared" si="90"/>
        <v>0</v>
      </c>
      <c r="X241" s="39"/>
      <c r="Y241" s="39">
        <f t="shared" si="91"/>
        <v>0</v>
      </c>
      <c r="Z241" s="39"/>
      <c r="AA241" s="39">
        <f t="shared" si="92"/>
        <v>0</v>
      </c>
      <c r="AB241" s="39"/>
      <c r="AC241" s="39">
        <f t="shared" si="93"/>
        <v>0</v>
      </c>
      <c r="AD241" s="39"/>
      <c r="AE241" s="39">
        <f t="shared" si="77"/>
        <v>0</v>
      </c>
      <c r="AF241" s="39"/>
      <c r="AG241" s="39">
        <f t="shared" si="78"/>
        <v>0</v>
      </c>
      <c r="AH241" s="39"/>
      <c r="AI241" s="39">
        <f t="shared" si="79"/>
        <v>0</v>
      </c>
      <c r="AJ241" s="39"/>
      <c r="AK241" s="39">
        <f t="shared" si="80"/>
        <v>0</v>
      </c>
      <c r="AL241" s="39"/>
      <c r="AM241" s="39">
        <f t="shared" si="81"/>
        <v>0</v>
      </c>
      <c r="AN241" s="40">
        <f t="shared" si="100"/>
        <v>0</v>
      </c>
      <c r="AO241" s="40">
        <f t="shared" si="94"/>
        <v>0</v>
      </c>
      <c r="AP241" s="40">
        <f t="shared" si="97"/>
        <v>1289.5999999999999</v>
      </c>
      <c r="AQ241" s="42">
        <f t="shared" si="98"/>
        <v>337423.84</v>
      </c>
      <c r="AR241" s="43"/>
      <c r="AS241" s="45"/>
      <c r="AT241" s="46">
        <f t="shared" si="85"/>
        <v>0</v>
      </c>
      <c r="AU241" s="47" t="str">
        <f t="shared" si="95"/>
        <v>NÃO MEDIDO</v>
      </c>
      <c r="AV241" s="48"/>
    </row>
    <row r="242" spans="1:48" s="49" customFormat="1" ht="60.75" customHeight="1" x14ac:dyDescent="0.2">
      <c r="A242" s="49" t="s">
        <v>37</v>
      </c>
      <c r="C242" s="92" t="s">
        <v>478</v>
      </c>
      <c r="D242" s="93" t="s">
        <v>479</v>
      </c>
      <c r="E242" s="94" t="s">
        <v>58</v>
      </c>
      <c r="F242" s="95">
        <v>89.9</v>
      </c>
      <c r="G242" s="96"/>
      <c r="H242" s="97"/>
      <c r="I242" s="95">
        <f t="shared" si="99"/>
        <v>89.9</v>
      </c>
      <c r="J242" s="98">
        <v>261.64999999999998</v>
      </c>
      <c r="K242" s="99">
        <f t="shared" si="74"/>
        <v>23522.34</v>
      </c>
      <c r="L242" s="39"/>
      <c r="M242" s="39">
        <f t="shared" si="96"/>
        <v>0</v>
      </c>
      <c r="N242" s="39"/>
      <c r="O242" s="39">
        <f t="shared" si="86"/>
        <v>0</v>
      </c>
      <c r="P242" s="39"/>
      <c r="Q242" s="39">
        <f t="shared" si="87"/>
        <v>0</v>
      </c>
      <c r="R242" s="39"/>
      <c r="S242" s="39">
        <f t="shared" si="88"/>
        <v>0</v>
      </c>
      <c r="T242" s="39"/>
      <c r="U242" s="39">
        <f t="shared" si="89"/>
        <v>0</v>
      </c>
      <c r="V242" s="39"/>
      <c r="W242" s="39">
        <f t="shared" si="90"/>
        <v>0</v>
      </c>
      <c r="X242" s="39"/>
      <c r="Y242" s="39">
        <f t="shared" si="91"/>
        <v>0</v>
      </c>
      <c r="Z242" s="39"/>
      <c r="AA242" s="39">
        <f t="shared" si="92"/>
        <v>0</v>
      </c>
      <c r="AB242" s="39"/>
      <c r="AC242" s="39">
        <f t="shared" si="93"/>
        <v>0</v>
      </c>
      <c r="AD242" s="39"/>
      <c r="AE242" s="39">
        <f t="shared" si="77"/>
        <v>0</v>
      </c>
      <c r="AF242" s="39"/>
      <c r="AG242" s="39">
        <f t="shared" si="78"/>
        <v>0</v>
      </c>
      <c r="AH242" s="39"/>
      <c r="AI242" s="39">
        <f t="shared" si="79"/>
        <v>0</v>
      </c>
      <c r="AJ242" s="39"/>
      <c r="AK242" s="39">
        <f t="shared" si="80"/>
        <v>0</v>
      </c>
      <c r="AL242" s="39"/>
      <c r="AM242" s="39">
        <f t="shared" si="81"/>
        <v>0</v>
      </c>
      <c r="AN242" s="40">
        <f t="shared" si="100"/>
        <v>0</v>
      </c>
      <c r="AO242" s="40">
        <f t="shared" si="94"/>
        <v>0</v>
      </c>
      <c r="AP242" s="40">
        <f t="shared" si="97"/>
        <v>89.9</v>
      </c>
      <c r="AQ242" s="42">
        <f t="shared" si="98"/>
        <v>23522.34</v>
      </c>
      <c r="AR242" s="43"/>
      <c r="AS242" s="45"/>
      <c r="AT242" s="46">
        <f t="shared" si="85"/>
        <v>0</v>
      </c>
      <c r="AU242" s="47" t="str">
        <f t="shared" si="95"/>
        <v>NÃO MEDIDO</v>
      </c>
      <c r="AV242" s="48"/>
    </row>
    <row r="243" spans="1:48" s="49" customFormat="1" ht="45" customHeight="1" x14ac:dyDescent="0.2">
      <c r="A243" s="49" t="s">
        <v>37</v>
      </c>
      <c r="C243" s="92" t="s">
        <v>480</v>
      </c>
      <c r="D243" s="93" t="s">
        <v>481</v>
      </c>
      <c r="E243" s="94" t="s">
        <v>58</v>
      </c>
      <c r="F243" s="95">
        <v>1289.5999999999999</v>
      </c>
      <c r="G243" s="96"/>
      <c r="H243" s="97"/>
      <c r="I243" s="95">
        <f t="shared" si="99"/>
        <v>1289.5999999999999</v>
      </c>
      <c r="J243" s="98">
        <v>54.1</v>
      </c>
      <c r="K243" s="99">
        <f t="shared" si="74"/>
        <v>69767.360000000001</v>
      </c>
      <c r="L243" s="39"/>
      <c r="M243" s="39">
        <f t="shared" si="96"/>
        <v>0</v>
      </c>
      <c r="N243" s="39"/>
      <c r="O243" s="39">
        <f t="shared" si="86"/>
        <v>0</v>
      </c>
      <c r="P243" s="39"/>
      <c r="Q243" s="39">
        <f t="shared" si="87"/>
        <v>0</v>
      </c>
      <c r="R243" s="39"/>
      <c r="S243" s="39">
        <f t="shared" si="88"/>
        <v>0</v>
      </c>
      <c r="T243" s="39"/>
      <c r="U243" s="39">
        <f t="shared" si="89"/>
        <v>0</v>
      </c>
      <c r="V243" s="39"/>
      <c r="W243" s="39">
        <f t="shared" si="90"/>
        <v>0</v>
      </c>
      <c r="X243" s="39"/>
      <c r="Y243" s="39">
        <f t="shared" si="91"/>
        <v>0</v>
      </c>
      <c r="Z243" s="39"/>
      <c r="AA243" s="39">
        <f t="shared" si="92"/>
        <v>0</v>
      </c>
      <c r="AB243" s="39"/>
      <c r="AC243" s="39">
        <f t="shared" si="93"/>
        <v>0</v>
      </c>
      <c r="AD243" s="39"/>
      <c r="AE243" s="39">
        <f t="shared" si="77"/>
        <v>0</v>
      </c>
      <c r="AF243" s="39"/>
      <c r="AG243" s="39">
        <f t="shared" si="78"/>
        <v>0</v>
      </c>
      <c r="AH243" s="39"/>
      <c r="AI243" s="39">
        <f t="shared" si="79"/>
        <v>0</v>
      </c>
      <c r="AJ243" s="39"/>
      <c r="AK243" s="39">
        <f t="shared" si="80"/>
        <v>0</v>
      </c>
      <c r="AL243" s="39"/>
      <c r="AM243" s="39">
        <f t="shared" si="81"/>
        <v>0</v>
      </c>
      <c r="AN243" s="40">
        <f t="shared" si="100"/>
        <v>0</v>
      </c>
      <c r="AO243" s="40">
        <f t="shared" si="94"/>
        <v>0</v>
      </c>
      <c r="AP243" s="40">
        <f t="shared" si="97"/>
        <v>1289.5999999999999</v>
      </c>
      <c r="AQ243" s="42">
        <f t="shared" si="98"/>
        <v>69767.360000000001</v>
      </c>
      <c r="AR243" s="43"/>
      <c r="AS243" s="45"/>
      <c r="AT243" s="46">
        <f t="shared" si="85"/>
        <v>0</v>
      </c>
      <c r="AU243" s="47" t="str">
        <f t="shared" si="95"/>
        <v>NÃO MEDIDO</v>
      </c>
      <c r="AV243" s="48"/>
    </row>
    <row r="244" spans="1:48" s="49" customFormat="1" ht="60.75" customHeight="1" x14ac:dyDescent="0.2">
      <c r="A244" s="49" t="s">
        <v>37</v>
      </c>
      <c r="C244" s="92" t="s">
        <v>482</v>
      </c>
      <c r="D244" s="93" t="s">
        <v>483</v>
      </c>
      <c r="E244" s="94" t="s">
        <v>58</v>
      </c>
      <c r="F244" s="95">
        <v>89.9</v>
      </c>
      <c r="G244" s="96"/>
      <c r="H244" s="97"/>
      <c r="I244" s="95">
        <f t="shared" si="99"/>
        <v>89.9</v>
      </c>
      <c r="J244" s="98">
        <v>54.1</v>
      </c>
      <c r="K244" s="99">
        <f t="shared" si="74"/>
        <v>4863.59</v>
      </c>
      <c r="L244" s="39"/>
      <c r="M244" s="39">
        <f t="shared" si="96"/>
        <v>0</v>
      </c>
      <c r="N244" s="39"/>
      <c r="O244" s="39">
        <f t="shared" si="86"/>
        <v>0</v>
      </c>
      <c r="P244" s="39"/>
      <c r="Q244" s="39">
        <f t="shared" si="87"/>
        <v>0</v>
      </c>
      <c r="R244" s="39"/>
      <c r="S244" s="39">
        <f t="shared" si="88"/>
        <v>0</v>
      </c>
      <c r="T244" s="39"/>
      <c r="U244" s="39">
        <f t="shared" si="89"/>
        <v>0</v>
      </c>
      <c r="V244" s="39"/>
      <c r="W244" s="39">
        <f t="shared" si="90"/>
        <v>0</v>
      </c>
      <c r="X244" s="39"/>
      <c r="Y244" s="39">
        <f t="shared" si="91"/>
        <v>0</v>
      </c>
      <c r="Z244" s="39"/>
      <c r="AA244" s="39">
        <f t="shared" si="92"/>
        <v>0</v>
      </c>
      <c r="AB244" s="39"/>
      <c r="AC244" s="39">
        <f t="shared" si="93"/>
        <v>0</v>
      </c>
      <c r="AD244" s="39"/>
      <c r="AE244" s="39">
        <f t="shared" si="77"/>
        <v>0</v>
      </c>
      <c r="AF244" s="39"/>
      <c r="AG244" s="39">
        <f t="shared" si="78"/>
        <v>0</v>
      </c>
      <c r="AH244" s="39"/>
      <c r="AI244" s="39">
        <f t="shared" si="79"/>
        <v>0</v>
      </c>
      <c r="AJ244" s="39"/>
      <c r="AK244" s="39">
        <f t="shared" si="80"/>
        <v>0</v>
      </c>
      <c r="AL244" s="39"/>
      <c r="AM244" s="39">
        <f t="shared" si="81"/>
        <v>0</v>
      </c>
      <c r="AN244" s="40">
        <f t="shared" si="100"/>
        <v>0</v>
      </c>
      <c r="AO244" s="40">
        <f t="shared" si="94"/>
        <v>0</v>
      </c>
      <c r="AP244" s="40">
        <f t="shared" si="97"/>
        <v>89.9</v>
      </c>
      <c r="AQ244" s="42">
        <f t="shared" si="98"/>
        <v>4863.59</v>
      </c>
      <c r="AR244" s="43"/>
      <c r="AS244" s="45"/>
      <c r="AT244" s="46">
        <f t="shared" si="85"/>
        <v>0</v>
      </c>
      <c r="AU244" s="47" t="str">
        <f t="shared" si="95"/>
        <v>NÃO MEDIDO</v>
      </c>
      <c r="AV244" s="48"/>
    </row>
    <row r="245" spans="1:48" s="49" customFormat="1" ht="45" customHeight="1" x14ac:dyDescent="0.2">
      <c r="A245" s="49" t="s">
        <v>37</v>
      </c>
      <c r="C245" s="92" t="s">
        <v>484</v>
      </c>
      <c r="D245" s="93" t="s">
        <v>485</v>
      </c>
      <c r="E245" s="94" t="s">
        <v>58</v>
      </c>
      <c r="F245" s="95">
        <v>506.3</v>
      </c>
      <c r="G245" s="96"/>
      <c r="H245" s="97"/>
      <c r="I245" s="95">
        <f t="shared" si="99"/>
        <v>506.3</v>
      </c>
      <c r="J245" s="98">
        <v>252.61</v>
      </c>
      <c r="K245" s="99">
        <f t="shared" ref="K245:K291" si="101">ROUND(($F245*$J245),2)+ROUND(($G245*$J245),2)+ROUND(($H245*$J245),2)</f>
        <v>127896.44</v>
      </c>
      <c r="L245" s="39"/>
      <c r="M245" s="39">
        <f t="shared" si="96"/>
        <v>0</v>
      </c>
      <c r="N245" s="39"/>
      <c r="O245" s="39">
        <f t="shared" si="86"/>
        <v>0</v>
      </c>
      <c r="P245" s="39"/>
      <c r="Q245" s="39">
        <f t="shared" si="87"/>
        <v>0</v>
      </c>
      <c r="R245" s="39"/>
      <c r="S245" s="39">
        <f t="shared" si="88"/>
        <v>0</v>
      </c>
      <c r="T245" s="39"/>
      <c r="U245" s="39">
        <f t="shared" si="89"/>
        <v>0</v>
      </c>
      <c r="V245" s="39"/>
      <c r="W245" s="39">
        <f t="shared" si="90"/>
        <v>0</v>
      </c>
      <c r="X245" s="39"/>
      <c r="Y245" s="39">
        <f t="shared" si="91"/>
        <v>0</v>
      </c>
      <c r="Z245" s="39"/>
      <c r="AA245" s="39">
        <f t="shared" si="92"/>
        <v>0</v>
      </c>
      <c r="AB245" s="39"/>
      <c r="AC245" s="39">
        <f t="shared" si="93"/>
        <v>0</v>
      </c>
      <c r="AD245" s="39"/>
      <c r="AE245" s="39">
        <f t="shared" si="77"/>
        <v>0</v>
      </c>
      <c r="AF245" s="39"/>
      <c r="AG245" s="39">
        <f t="shared" si="78"/>
        <v>0</v>
      </c>
      <c r="AH245" s="39"/>
      <c r="AI245" s="39">
        <f t="shared" si="79"/>
        <v>0</v>
      </c>
      <c r="AJ245" s="39"/>
      <c r="AK245" s="39">
        <f t="shared" si="80"/>
        <v>0</v>
      </c>
      <c r="AL245" s="39"/>
      <c r="AM245" s="39">
        <f t="shared" si="81"/>
        <v>0</v>
      </c>
      <c r="AN245" s="40">
        <f t="shared" si="100"/>
        <v>0</v>
      </c>
      <c r="AO245" s="40">
        <f t="shared" si="94"/>
        <v>0</v>
      </c>
      <c r="AP245" s="40">
        <f t="shared" si="97"/>
        <v>506.3</v>
      </c>
      <c r="AQ245" s="42">
        <f t="shared" si="98"/>
        <v>127896.44</v>
      </c>
      <c r="AR245" s="43"/>
      <c r="AS245" s="45"/>
      <c r="AT245" s="46">
        <f t="shared" si="85"/>
        <v>0</v>
      </c>
      <c r="AU245" s="47" t="str">
        <f t="shared" si="95"/>
        <v>NÃO MEDIDO</v>
      </c>
      <c r="AV245" s="48"/>
    </row>
    <row r="246" spans="1:48" s="49" customFormat="1" ht="60.75" customHeight="1" x14ac:dyDescent="0.2">
      <c r="A246" s="49" t="s">
        <v>37</v>
      </c>
      <c r="C246" s="92" t="s">
        <v>486</v>
      </c>
      <c r="D246" s="93" t="s">
        <v>487</v>
      </c>
      <c r="E246" s="94" t="s">
        <v>58</v>
      </c>
      <c r="F246" s="95">
        <v>138.5</v>
      </c>
      <c r="G246" s="96"/>
      <c r="H246" s="97"/>
      <c r="I246" s="95">
        <f t="shared" si="99"/>
        <v>138.5</v>
      </c>
      <c r="J246" s="98">
        <v>252.61</v>
      </c>
      <c r="K246" s="99">
        <f t="shared" si="101"/>
        <v>34986.49</v>
      </c>
      <c r="L246" s="39"/>
      <c r="M246" s="39">
        <f t="shared" si="96"/>
        <v>0</v>
      </c>
      <c r="N246" s="39"/>
      <c r="O246" s="39">
        <f t="shared" si="86"/>
        <v>0</v>
      </c>
      <c r="P246" s="39"/>
      <c r="Q246" s="39">
        <f t="shared" si="87"/>
        <v>0</v>
      </c>
      <c r="R246" s="39"/>
      <c r="S246" s="39">
        <f t="shared" si="88"/>
        <v>0</v>
      </c>
      <c r="T246" s="39"/>
      <c r="U246" s="39">
        <f t="shared" si="89"/>
        <v>0</v>
      </c>
      <c r="V246" s="39"/>
      <c r="W246" s="39">
        <f t="shared" si="90"/>
        <v>0</v>
      </c>
      <c r="X246" s="39"/>
      <c r="Y246" s="39">
        <f t="shared" si="91"/>
        <v>0</v>
      </c>
      <c r="Z246" s="39"/>
      <c r="AA246" s="39">
        <f t="shared" si="92"/>
        <v>0</v>
      </c>
      <c r="AB246" s="39"/>
      <c r="AC246" s="39">
        <f t="shared" si="93"/>
        <v>0</v>
      </c>
      <c r="AD246" s="39"/>
      <c r="AE246" s="39">
        <f t="shared" si="77"/>
        <v>0</v>
      </c>
      <c r="AF246" s="39"/>
      <c r="AG246" s="39">
        <f t="shared" si="78"/>
        <v>0</v>
      </c>
      <c r="AH246" s="39"/>
      <c r="AI246" s="39">
        <f t="shared" si="79"/>
        <v>0</v>
      </c>
      <c r="AJ246" s="39"/>
      <c r="AK246" s="39">
        <f t="shared" si="80"/>
        <v>0</v>
      </c>
      <c r="AL246" s="39"/>
      <c r="AM246" s="39">
        <f t="shared" si="81"/>
        <v>0</v>
      </c>
      <c r="AN246" s="40">
        <f t="shared" si="100"/>
        <v>0</v>
      </c>
      <c r="AO246" s="40">
        <f t="shared" si="94"/>
        <v>0</v>
      </c>
      <c r="AP246" s="40">
        <f t="shared" si="97"/>
        <v>138.5</v>
      </c>
      <c r="AQ246" s="42">
        <f t="shared" si="98"/>
        <v>34986.49</v>
      </c>
      <c r="AR246" s="43"/>
      <c r="AS246" s="45"/>
      <c r="AT246" s="46">
        <f t="shared" si="85"/>
        <v>0</v>
      </c>
      <c r="AU246" s="47" t="str">
        <f t="shared" si="95"/>
        <v>NÃO MEDIDO</v>
      </c>
      <c r="AV246" s="48"/>
    </row>
    <row r="247" spans="1:48" s="49" customFormat="1" ht="45" customHeight="1" x14ac:dyDescent="0.2">
      <c r="A247" s="49" t="s">
        <v>37</v>
      </c>
      <c r="C247" s="92" t="s">
        <v>488</v>
      </c>
      <c r="D247" s="93" t="s">
        <v>489</v>
      </c>
      <c r="E247" s="94" t="s">
        <v>61</v>
      </c>
      <c r="F247" s="95">
        <v>5</v>
      </c>
      <c r="G247" s="96"/>
      <c r="H247" s="97"/>
      <c r="I247" s="95">
        <f t="shared" si="99"/>
        <v>5</v>
      </c>
      <c r="J247" s="98">
        <v>2101.0500000000002</v>
      </c>
      <c r="K247" s="99">
        <f t="shared" si="101"/>
        <v>10505.25</v>
      </c>
      <c r="L247" s="39"/>
      <c r="M247" s="39">
        <f t="shared" si="96"/>
        <v>0</v>
      </c>
      <c r="N247" s="39"/>
      <c r="O247" s="39">
        <f t="shared" si="86"/>
        <v>0</v>
      </c>
      <c r="P247" s="39"/>
      <c r="Q247" s="39">
        <f t="shared" si="87"/>
        <v>0</v>
      </c>
      <c r="R247" s="39"/>
      <c r="S247" s="39">
        <f t="shared" si="88"/>
        <v>0</v>
      </c>
      <c r="T247" s="39"/>
      <c r="U247" s="39">
        <f t="shared" si="89"/>
        <v>0</v>
      </c>
      <c r="V247" s="39"/>
      <c r="W247" s="39">
        <f t="shared" si="90"/>
        <v>0</v>
      </c>
      <c r="X247" s="39"/>
      <c r="Y247" s="39">
        <f t="shared" si="91"/>
        <v>0</v>
      </c>
      <c r="Z247" s="39"/>
      <c r="AA247" s="39">
        <f t="shared" si="92"/>
        <v>0</v>
      </c>
      <c r="AB247" s="39"/>
      <c r="AC247" s="39">
        <f t="shared" si="93"/>
        <v>0</v>
      </c>
      <c r="AD247" s="39"/>
      <c r="AE247" s="39">
        <f t="shared" si="77"/>
        <v>0</v>
      </c>
      <c r="AF247" s="39"/>
      <c r="AG247" s="39">
        <f t="shared" si="78"/>
        <v>0</v>
      </c>
      <c r="AH247" s="39"/>
      <c r="AI247" s="39">
        <f t="shared" si="79"/>
        <v>0</v>
      </c>
      <c r="AJ247" s="39"/>
      <c r="AK247" s="39">
        <f t="shared" si="80"/>
        <v>0</v>
      </c>
      <c r="AL247" s="39"/>
      <c r="AM247" s="39">
        <f t="shared" si="81"/>
        <v>0</v>
      </c>
      <c r="AN247" s="40">
        <f t="shared" si="100"/>
        <v>0</v>
      </c>
      <c r="AO247" s="40">
        <f t="shared" si="94"/>
        <v>0</v>
      </c>
      <c r="AP247" s="40">
        <f t="shared" si="97"/>
        <v>5</v>
      </c>
      <c r="AQ247" s="42">
        <f t="shared" si="98"/>
        <v>10505.25</v>
      </c>
      <c r="AR247" s="43"/>
      <c r="AS247" s="45"/>
      <c r="AT247" s="46">
        <f t="shared" si="85"/>
        <v>0</v>
      </c>
      <c r="AU247" s="47" t="str">
        <f t="shared" si="95"/>
        <v>NÃO MEDIDO</v>
      </c>
      <c r="AV247" s="48"/>
    </row>
    <row r="248" spans="1:48" s="49" customFormat="1" ht="45" customHeight="1" x14ac:dyDescent="0.2">
      <c r="A248" s="49" t="s">
        <v>37</v>
      </c>
      <c r="C248" s="92" t="s">
        <v>490</v>
      </c>
      <c r="D248" s="93" t="s">
        <v>491</v>
      </c>
      <c r="E248" s="94" t="s">
        <v>61</v>
      </c>
      <c r="F248" s="95">
        <v>5</v>
      </c>
      <c r="G248" s="96"/>
      <c r="H248" s="97"/>
      <c r="I248" s="95">
        <f t="shared" si="99"/>
        <v>5</v>
      </c>
      <c r="J248" s="98">
        <v>2101.0500000000002</v>
      </c>
      <c r="K248" s="99">
        <f t="shared" si="101"/>
        <v>10505.25</v>
      </c>
      <c r="L248" s="39"/>
      <c r="M248" s="39">
        <f t="shared" si="96"/>
        <v>0</v>
      </c>
      <c r="N248" s="39"/>
      <c r="O248" s="39">
        <f t="shared" si="86"/>
        <v>0</v>
      </c>
      <c r="P248" s="39"/>
      <c r="Q248" s="39">
        <f t="shared" si="87"/>
        <v>0</v>
      </c>
      <c r="R248" s="39"/>
      <c r="S248" s="39">
        <f t="shared" si="88"/>
        <v>0</v>
      </c>
      <c r="T248" s="39"/>
      <c r="U248" s="39">
        <f t="shared" si="89"/>
        <v>0</v>
      </c>
      <c r="V248" s="39"/>
      <c r="W248" s="39">
        <f t="shared" si="90"/>
        <v>0</v>
      </c>
      <c r="X248" s="39"/>
      <c r="Y248" s="39">
        <f t="shared" si="91"/>
        <v>0</v>
      </c>
      <c r="Z248" s="39"/>
      <c r="AA248" s="39">
        <f t="shared" si="92"/>
        <v>0</v>
      </c>
      <c r="AB248" s="39"/>
      <c r="AC248" s="39">
        <f t="shared" si="93"/>
        <v>0</v>
      </c>
      <c r="AD248" s="39"/>
      <c r="AE248" s="39">
        <f t="shared" si="77"/>
        <v>0</v>
      </c>
      <c r="AF248" s="39"/>
      <c r="AG248" s="39">
        <f t="shared" si="78"/>
        <v>0</v>
      </c>
      <c r="AH248" s="39"/>
      <c r="AI248" s="39">
        <f t="shared" si="79"/>
        <v>0</v>
      </c>
      <c r="AJ248" s="39"/>
      <c r="AK248" s="39">
        <f t="shared" si="80"/>
        <v>0</v>
      </c>
      <c r="AL248" s="39"/>
      <c r="AM248" s="39">
        <f t="shared" si="81"/>
        <v>0</v>
      </c>
      <c r="AN248" s="40">
        <f t="shared" si="100"/>
        <v>0</v>
      </c>
      <c r="AO248" s="40">
        <f t="shared" si="94"/>
        <v>0</v>
      </c>
      <c r="AP248" s="40">
        <f t="shared" si="97"/>
        <v>5</v>
      </c>
      <c r="AQ248" s="42">
        <f t="shared" si="98"/>
        <v>10505.25</v>
      </c>
      <c r="AR248" s="43"/>
      <c r="AS248" s="45"/>
      <c r="AT248" s="46">
        <f t="shared" si="85"/>
        <v>0</v>
      </c>
      <c r="AU248" s="47" t="str">
        <f t="shared" si="95"/>
        <v>NÃO MEDIDO</v>
      </c>
      <c r="AV248" s="48"/>
    </row>
    <row r="249" spans="1:48" s="49" customFormat="1" ht="60.75" customHeight="1" x14ac:dyDescent="0.2">
      <c r="A249" s="49" t="s">
        <v>37</v>
      </c>
      <c r="C249" s="92" t="s">
        <v>492</v>
      </c>
      <c r="D249" s="93" t="s">
        <v>493</v>
      </c>
      <c r="E249" s="94" t="s">
        <v>58</v>
      </c>
      <c r="F249" s="95">
        <v>11.8</v>
      </c>
      <c r="G249" s="96"/>
      <c r="H249" s="97"/>
      <c r="I249" s="95">
        <f t="shared" si="99"/>
        <v>11.8</v>
      </c>
      <c r="J249" s="98">
        <v>1216.8900000000001</v>
      </c>
      <c r="K249" s="99">
        <f t="shared" si="101"/>
        <v>14359.3</v>
      </c>
      <c r="L249" s="39"/>
      <c r="M249" s="39">
        <f t="shared" si="96"/>
        <v>0</v>
      </c>
      <c r="N249" s="39"/>
      <c r="O249" s="39">
        <f t="shared" si="86"/>
        <v>0</v>
      </c>
      <c r="P249" s="39"/>
      <c r="Q249" s="39">
        <f t="shared" si="87"/>
        <v>0</v>
      </c>
      <c r="R249" s="39"/>
      <c r="S249" s="39">
        <f t="shared" si="88"/>
        <v>0</v>
      </c>
      <c r="T249" s="39"/>
      <c r="U249" s="39">
        <f t="shared" si="89"/>
        <v>0</v>
      </c>
      <c r="V249" s="39"/>
      <c r="W249" s="39">
        <f t="shared" si="90"/>
        <v>0</v>
      </c>
      <c r="X249" s="39"/>
      <c r="Y249" s="39">
        <f t="shared" si="91"/>
        <v>0</v>
      </c>
      <c r="Z249" s="39"/>
      <c r="AA249" s="39">
        <f t="shared" si="92"/>
        <v>0</v>
      </c>
      <c r="AB249" s="39"/>
      <c r="AC249" s="39">
        <f t="shared" si="93"/>
        <v>0</v>
      </c>
      <c r="AD249" s="39"/>
      <c r="AE249" s="39">
        <f t="shared" si="77"/>
        <v>0</v>
      </c>
      <c r="AF249" s="39"/>
      <c r="AG249" s="39">
        <f t="shared" si="78"/>
        <v>0</v>
      </c>
      <c r="AH249" s="39"/>
      <c r="AI249" s="39">
        <f t="shared" si="79"/>
        <v>0</v>
      </c>
      <c r="AJ249" s="39"/>
      <c r="AK249" s="39">
        <f t="shared" si="80"/>
        <v>0</v>
      </c>
      <c r="AL249" s="39"/>
      <c r="AM249" s="39">
        <f t="shared" si="81"/>
        <v>0</v>
      </c>
      <c r="AN249" s="40">
        <f t="shared" si="100"/>
        <v>0</v>
      </c>
      <c r="AO249" s="40">
        <f t="shared" si="94"/>
        <v>0</v>
      </c>
      <c r="AP249" s="40">
        <f t="shared" si="97"/>
        <v>11.8</v>
      </c>
      <c r="AQ249" s="42">
        <f t="shared" si="98"/>
        <v>14359.3</v>
      </c>
      <c r="AR249" s="43"/>
      <c r="AS249" s="45"/>
      <c r="AT249" s="46">
        <f t="shared" si="85"/>
        <v>0</v>
      </c>
      <c r="AU249" s="47" t="str">
        <f t="shared" si="95"/>
        <v>NÃO MEDIDO</v>
      </c>
      <c r="AV249" s="48"/>
    </row>
    <row r="250" spans="1:48" s="49" customFormat="1" ht="60.75" customHeight="1" x14ac:dyDescent="0.2">
      <c r="A250" s="49" t="s">
        <v>37</v>
      </c>
      <c r="C250" s="92" t="s">
        <v>494</v>
      </c>
      <c r="D250" s="93" t="s">
        <v>495</v>
      </c>
      <c r="E250" s="94" t="s">
        <v>61</v>
      </c>
      <c r="F250" s="95">
        <v>4</v>
      </c>
      <c r="G250" s="96"/>
      <c r="H250" s="97"/>
      <c r="I250" s="95">
        <f t="shared" si="99"/>
        <v>4</v>
      </c>
      <c r="J250" s="98">
        <v>2044.31</v>
      </c>
      <c r="K250" s="99">
        <f t="shared" si="101"/>
        <v>8177.24</v>
      </c>
      <c r="L250" s="39"/>
      <c r="M250" s="39">
        <f t="shared" si="96"/>
        <v>0</v>
      </c>
      <c r="N250" s="39"/>
      <c r="O250" s="39">
        <f t="shared" si="86"/>
        <v>0</v>
      </c>
      <c r="P250" s="39"/>
      <c r="Q250" s="39">
        <f t="shared" si="87"/>
        <v>0</v>
      </c>
      <c r="R250" s="39"/>
      <c r="S250" s="39">
        <f t="shared" si="88"/>
        <v>0</v>
      </c>
      <c r="T250" s="39"/>
      <c r="U250" s="39">
        <f t="shared" si="89"/>
        <v>0</v>
      </c>
      <c r="V250" s="39"/>
      <c r="W250" s="39">
        <f t="shared" si="90"/>
        <v>0</v>
      </c>
      <c r="X250" s="39"/>
      <c r="Y250" s="39">
        <f t="shared" si="91"/>
        <v>0</v>
      </c>
      <c r="Z250" s="39"/>
      <c r="AA250" s="39">
        <f t="shared" si="92"/>
        <v>0</v>
      </c>
      <c r="AB250" s="39"/>
      <c r="AC250" s="39">
        <f t="shared" si="93"/>
        <v>0</v>
      </c>
      <c r="AD250" s="39"/>
      <c r="AE250" s="39">
        <f t="shared" si="77"/>
        <v>0</v>
      </c>
      <c r="AF250" s="39"/>
      <c r="AG250" s="39">
        <f t="shared" si="78"/>
        <v>0</v>
      </c>
      <c r="AH250" s="39"/>
      <c r="AI250" s="39">
        <f t="shared" si="79"/>
        <v>0</v>
      </c>
      <c r="AJ250" s="39"/>
      <c r="AK250" s="39">
        <f t="shared" si="80"/>
        <v>0</v>
      </c>
      <c r="AL250" s="39"/>
      <c r="AM250" s="39">
        <f t="shared" si="81"/>
        <v>0</v>
      </c>
      <c r="AN250" s="40">
        <f t="shared" si="100"/>
        <v>0</v>
      </c>
      <c r="AO250" s="40">
        <f t="shared" si="94"/>
        <v>0</v>
      </c>
      <c r="AP250" s="40">
        <f t="shared" si="97"/>
        <v>4</v>
      </c>
      <c r="AQ250" s="42">
        <f t="shared" si="98"/>
        <v>8177.24</v>
      </c>
      <c r="AR250" s="43"/>
      <c r="AS250" s="45"/>
      <c r="AT250" s="46">
        <f t="shared" si="85"/>
        <v>0</v>
      </c>
      <c r="AU250" s="47" t="str">
        <f t="shared" si="95"/>
        <v>NÃO MEDIDO</v>
      </c>
      <c r="AV250" s="48"/>
    </row>
    <row r="251" spans="1:48" s="49" customFormat="1" ht="45" customHeight="1" x14ac:dyDescent="0.2">
      <c r="A251" s="49" t="s">
        <v>37</v>
      </c>
      <c r="C251" s="92" t="s">
        <v>496</v>
      </c>
      <c r="D251" s="93" t="s">
        <v>497</v>
      </c>
      <c r="E251" s="94" t="s">
        <v>61</v>
      </c>
      <c r="F251" s="95">
        <v>9</v>
      </c>
      <c r="G251" s="96"/>
      <c r="H251" s="97"/>
      <c r="I251" s="95">
        <f t="shared" si="99"/>
        <v>9</v>
      </c>
      <c r="J251" s="98">
        <v>1672.18</v>
      </c>
      <c r="K251" s="99">
        <f t="shared" si="101"/>
        <v>15049.62</v>
      </c>
      <c r="L251" s="39"/>
      <c r="M251" s="39">
        <f t="shared" si="96"/>
        <v>0</v>
      </c>
      <c r="N251" s="39"/>
      <c r="O251" s="39">
        <f t="shared" si="86"/>
        <v>0</v>
      </c>
      <c r="P251" s="39"/>
      <c r="Q251" s="39">
        <f t="shared" si="87"/>
        <v>0</v>
      </c>
      <c r="R251" s="39"/>
      <c r="S251" s="39">
        <f t="shared" si="88"/>
        <v>0</v>
      </c>
      <c r="T251" s="39"/>
      <c r="U251" s="39">
        <f t="shared" si="89"/>
        <v>0</v>
      </c>
      <c r="V251" s="39"/>
      <c r="W251" s="39">
        <f t="shared" si="90"/>
        <v>0</v>
      </c>
      <c r="X251" s="39"/>
      <c r="Y251" s="39">
        <f t="shared" si="91"/>
        <v>0</v>
      </c>
      <c r="Z251" s="39"/>
      <c r="AA251" s="39">
        <f t="shared" si="92"/>
        <v>0</v>
      </c>
      <c r="AB251" s="39"/>
      <c r="AC251" s="39">
        <f t="shared" si="93"/>
        <v>0</v>
      </c>
      <c r="AD251" s="39"/>
      <c r="AE251" s="39">
        <f t="shared" si="77"/>
        <v>0</v>
      </c>
      <c r="AF251" s="39"/>
      <c r="AG251" s="39">
        <f t="shared" si="78"/>
        <v>0</v>
      </c>
      <c r="AH251" s="39"/>
      <c r="AI251" s="39">
        <f t="shared" si="79"/>
        <v>0</v>
      </c>
      <c r="AJ251" s="39"/>
      <c r="AK251" s="39">
        <f t="shared" si="80"/>
        <v>0</v>
      </c>
      <c r="AL251" s="39"/>
      <c r="AM251" s="39">
        <f t="shared" si="81"/>
        <v>0</v>
      </c>
      <c r="AN251" s="40">
        <f t="shared" si="100"/>
        <v>0</v>
      </c>
      <c r="AO251" s="40">
        <f t="shared" si="94"/>
        <v>0</v>
      </c>
      <c r="AP251" s="40">
        <f t="shared" si="97"/>
        <v>9</v>
      </c>
      <c r="AQ251" s="42">
        <f t="shared" si="98"/>
        <v>15049.62</v>
      </c>
      <c r="AR251" s="43"/>
      <c r="AS251" s="45"/>
      <c r="AT251" s="46">
        <f t="shared" si="85"/>
        <v>0</v>
      </c>
      <c r="AU251" s="47" t="str">
        <f t="shared" si="95"/>
        <v>NÃO MEDIDO</v>
      </c>
      <c r="AV251" s="48"/>
    </row>
    <row r="252" spans="1:48" s="49" customFormat="1" ht="60.75" customHeight="1" x14ac:dyDescent="0.2">
      <c r="A252" s="49" t="s">
        <v>37</v>
      </c>
      <c r="C252" s="92" t="s">
        <v>498</v>
      </c>
      <c r="D252" s="93" t="s">
        <v>499</v>
      </c>
      <c r="E252" s="94" t="s">
        <v>61</v>
      </c>
      <c r="F252" s="95">
        <v>5</v>
      </c>
      <c r="G252" s="96"/>
      <c r="H252" s="97"/>
      <c r="I252" s="95">
        <f t="shared" si="99"/>
        <v>5</v>
      </c>
      <c r="J252" s="98">
        <v>2044.31</v>
      </c>
      <c r="K252" s="99">
        <f t="shared" si="101"/>
        <v>10221.549999999999</v>
      </c>
      <c r="L252" s="39"/>
      <c r="M252" s="39">
        <f t="shared" si="96"/>
        <v>0</v>
      </c>
      <c r="N252" s="39"/>
      <c r="O252" s="39">
        <f t="shared" si="86"/>
        <v>0</v>
      </c>
      <c r="P252" s="39"/>
      <c r="Q252" s="39">
        <f t="shared" si="87"/>
        <v>0</v>
      </c>
      <c r="R252" s="39"/>
      <c r="S252" s="39">
        <f t="shared" si="88"/>
        <v>0</v>
      </c>
      <c r="T252" s="39"/>
      <c r="U252" s="39">
        <f t="shared" si="89"/>
        <v>0</v>
      </c>
      <c r="V252" s="39"/>
      <c r="W252" s="39">
        <f t="shared" si="90"/>
        <v>0</v>
      </c>
      <c r="X252" s="39"/>
      <c r="Y252" s="39">
        <f t="shared" si="91"/>
        <v>0</v>
      </c>
      <c r="Z252" s="39"/>
      <c r="AA252" s="39">
        <f t="shared" si="92"/>
        <v>0</v>
      </c>
      <c r="AB252" s="39"/>
      <c r="AC252" s="39">
        <f t="shared" si="93"/>
        <v>0</v>
      </c>
      <c r="AD252" s="39"/>
      <c r="AE252" s="39">
        <f t="shared" si="77"/>
        <v>0</v>
      </c>
      <c r="AF252" s="39"/>
      <c r="AG252" s="39">
        <f t="shared" si="78"/>
        <v>0</v>
      </c>
      <c r="AH252" s="39"/>
      <c r="AI252" s="39">
        <f t="shared" si="79"/>
        <v>0</v>
      </c>
      <c r="AJ252" s="39"/>
      <c r="AK252" s="39">
        <f t="shared" si="80"/>
        <v>0</v>
      </c>
      <c r="AL252" s="39"/>
      <c r="AM252" s="39">
        <f t="shared" si="81"/>
        <v>0</v>
      </c>
      <c r="AN252" s="40">
        <f t="shared" si="100"/>
        <v>0</v>
      </c>
      <c r="AO252" s="40">
        <f t="shared" si="94"/>
        <v>0</v>
      </c>
      <c r="AP252" s="40">
        <f t="shared" si="97"/>
        <v>5</v>
      </c>
      <c r="AQ252" s="42">
        <f t="shared" si="98"/>
        <v>10221.549999999999</v>
      </c>
      <c r="AR252" s="43"/>
      <c r="AS252" s="45"/>
      <c r="AT252" s="46">
        <f t="shared" si="85"/>
        <v>0</v>
      </c>
      <c r="AU252" s="47" t="str">
        <f t="shared" si="95"/>
        <v>NÃO MEDIDO</v>
      </c>
      <c r="AV252" s="48"/>
    </row>
    <row r="253" spans="1:48" s="49" customFormat="1" ht="45" customHeight="1" x14ac:dyDescent="0.2">
      <c r="A253" s="49" t="s">
        <v>37</v>
      </c>
      <c r="C253" s="92" t="s">
        <v>500</v>
      </c>
      <c r="D253" s="93" t="s">
        <v>501</v>
      </c>
      <c r="E253" s="94" t="s">
        <v>58</v>
      </c>
      <c r="F253" s="95">
        <v>20.100000000000001</v>
      </c>
      <c r="G253" s="96"/>
      <c r="H253" s="97"/>
      <c r="I253" s="95">
        <f t="shared" si="99"/>
        <v>20.100000000000001</v>
      </c>
      <c r="J253" s="98">
        <v>1216.8900000000001</v>
      </c>
      <c r="K253" s="99">
        <f t="shared" si="101"/>
        <v>24459.49</v>
      </c>
      <c r="L253" s="39"/>
      <c r="M253" s="39">
        <f t="shared" si="96"/>
        <v>0</v>
      </c>
      <c r="N253" s="39"/>
      <c r="O253" s="39">
        <f t="shared" si="86"/>
        <v>0</v>
      </c>
      <c r="P253" s="39"/>
      <c r="Q253" s="39">
        <f t="shared" si="87"/>
        <v>0</v>
      </c>
      <c r="R253" s="39"/>
      <c r="S253" s="39">
        <f t="shared" si="88"/>
        <v>0</v>
      </c>
      <c r="T253" s="39"/>
      <c r="U253" s="39">
        <f t="shared" si="89"/>
        <v>0</v>
      </c>
      <c r="V253" s="39"/>
      <c r="W253" s="39">
        <f t="shared" si="90"/>
        <v>0</v>
      </c>
      <c r="X253" s="39"/>
      <c r="Y253" s="39">
        <f t="shared" si="91"/>
        <v>0</v>
      </c>
      <c r="Z253" s="39"/>
      <c r="AA253" s="39">
        <f t="shared" si="92"/>
        <v>0</v>
      </c>
      <c r="AB253" s="39"/>
      <c r="AC253" s="39">
        <f t="shared" si="93"/>
        <v>0</v>
      </c>
      <c r="AD253" s="39"/>
      <c r="AE253" s="39">
        <f t="shared" si="77"/>
        <v>0</v>
      </c>
      <c r="AF253" s="39"/>
      <c r="AG253" s="39">
        <f t="shared" si="78"/>
        <v>0</v>
      </c>
      <c r="AH253" s="39"/>
      <c r="AI253" s="39">
        <f t="shared" si="79"/>
        <v>0</v>
      </c>
      <c r="AJ253" s="39"/>
      <c r="AK253" s="39">
        <f t="shared" si="80"/>
        <v>0</v>
      </c>
      <c r="AL253" s="39"/>
      <c r="AM253" s="39">
        <f t="shared" si="81"/>
        <v>0</v>
      </c>
      <c r="AN253" s="40">
        <f t="shared" si="100"/>
        <v>0</v>
      </c>
      <c r="AO253" s="40">
        <f t="shared" si="94"/>
        <v>0</v>
      </c>
      <c r="AP253" s="40">
        <f t="shared" si="97"/>
        <v>20.100000000000001</v>
      </c>
      <c r="AQ253" s="42">
        <f t="shared" si="98"/>
        <v>24459.49</v>
      </c>
      <c r="AR253" s="43"/>
      <c r="AS253" s="45"/>
      <c r="AT253" s="46">
        <f t="shared" si="85"/>
        <v>0</v>
      </c>
      <c r="AU253" s="47" t="str">
        <f t="shared" si="95"/>
        <v>NÃO MEDIDO</v>
      </c>
      <c r="AV253" s="48"/>
    </row>
    <row r="254" spans="1:48" s="49" customFormat="1" ht="66" customHeight="1" x14ac:dyDescent="0.2">
      <c r="A254" s="49" t="s">
        <v>37</v>
      </c>
      <c r="C254" s="92" t="s">
        <v>502</v>
      </c>
      <c r="D254" s="93" t="s">
        <v>503</v>
      </c>
      <c r="E254" s="94" t="s">
        <v>58</v>
      </c>
      <c r="F254" s="95">
        <v>41.9</v>
      </c>
      <c r="G254" s="96"/>
      <c r="H254" s="97"/>
      <c r="I254" s="95">
        <f t="shared" si="99"/>
        <v>41.9</v>
      </c>
      <c r="J254" s="98">
        <v>771.83</v>
      </c>
      <c r="K254" s="99">
        <f t="shared" si="101"/>
        <v>32339.68</v>
      </c>
      <c r="L254" s="39"/>
      <c r="M254" s="39">
        <f t="shared" si="96"/>
        <v>0</v>
      </c>
      <c r="N254" s="39"/>
      <c r="O254" s="39">
        <f t="shared" si="86"/>
        <v>0</v>
      </c>
      <c r="P254" s="39"/>
      <c r="Q254" s="39">
        <f t="shared" si="87"/>
        <v>0</v>
      </c>
      <c r="R254" s="39"/>
      <c r="S254" s="39">
        <f t="shared" si="88"/>
        <v>0</v>
      </c>
      <c r="T254" s="39"/>
      <c r="U254" s="39">
        <f t="shared" si="89"/>
        <v>0</v>
      </c>
      <c r="V254" s="39"/>
      <c r="W254" s="39">
        <f t="shared" si="90"/>
        <v>0</v>
      </c>
      <c r="X254" s="39"/>
      <c r="Y254" s="39">
        <f t="shared" si="91"/>
        <v>0</v>
      </c>
      <c r="Z254" s="39"/>
      <c r="AA254" s="39">
        <f t="shared" si="92"/>
        <v>0</v>
      </c>
      <c r="AB254" s="39"/>
      <c r="AC254" s="39">
        <f t="shared" si="93"/>
        <v>0</v>
      </c>
      <c r="AD254" s="39"/>
      <c r="AE254" s="39">
        <f t="shared" si="77"/>
        <v>0</v>
      </c>
      <c r="AF254" s="39"/>
      <c r="AG254" s="39">
        <f t="shared" si="78"/>
        <v>0</v>
      </c>
      <c r="AH254" s="39"/>
      <c r="AI254" s="39">
        <f t="shared" si="79"/>
        <v>0</v>
      </c>
      <c r="AJ254" s="39"/>
      <c r="AK254" s="39">
        <f t="shared" si="80"/>
        <v>0</v>
      </c>
      <c r="AL254" s="39"/>
      <c r="AM254" s="39">
        <f t="shared" si="81"/>
        <v>0</v>
      </c>
      <c r="AN254" s="40">
        <f t="shared" si="100"/>
        <v>0</v>
      </c>
      <c r="AO254" s="40">
        <f t="shared" si="94"/>
        <v>0</v>
      </c>
      <c r="AP254" s="40">
        <f t="shared" si="97"/>
        <v>41.9</v>
      </c>
      <c r="AQ254" s="42">
        <f t="shared" si="98"/>
        <v>32339.68</v>
      </c>
      <c r="AR254" s="43"/>
      <c r="AS254" s="45"/>
      <c r="AT254" s="46">
        <f t="shared" si="85"/>
        <v>0</v>
      </c>
      <c r="AU254" s="47" t="str">
        <f t="shared" si="95"/>
        <v>NÃO MEDIDO</v>
      </c>
      <c r="AV254" s="48"/>
    </row>
    <row r="255" spans="1:48" s="49" customFormat="1" ht="60.75" customHeight="1" x14ac:dyDescent="0.2">
      <c r="A255" s="49" t="s">
        <v>37</v>
      </c>
      <c r="C255" s="92" t="s">
        <v>504</v>
      </c>
      <c r="D255" s="93" t="s">
        <v>505</v>
      </c>
      <c r="E255" s="94" t="s">
        <v>58</v>
      </c>
      <c r="F255" s="95">
        <v>6</v>
      </c>
      <c r="G255" s="96"/>
      <c r="H255" s="97"/>
      <c r="I255" s="95">
        <f t="shared" si="99"/>
        <v>6</v>
      </c>
      <c r="J255" s="98">
        <v>771.83</v>
      </c>
      <c r="K255" s="99">
        <f t="shared" si="101"/>
        <v>4630.9799999999996</v>
      </c>
      <c r="L255" s="39"/>
      <c r="M255" s="39">
        <f t="shared" si="96"/>
        <v>0</v>
      </c>
      <c r="N255" s="39"/>
      <c r="O255" s="39">
        <f t="shared" si="86"/>
        <v>0</v>
      </c>
      <c r="P255" s="39"/>
      <c r="Q255" s="39">
        <f t="shared" si="87"/>
        <v>0</v>
      </c>
      <c r="R255" s="39"/>
      <c r="S255" s="39">
        <f t="shared" si="88"/>
        <v>0</v>
      </c>
      <c r="T255" s="39"/>
      <c r="U255" s="39">
        <f t="shared" si="89"/>
        <v>0</v>
      </c>
      <c r="V255" s="39"/>
      <c r="W255" s="39">
        <f t="shared" si="90"/>
        <v>0</v>
      </c>
      <c r="X255" s="39"/>
      <c r="Y255" s="39">
        <f t="shared" si="91"/>
        <v>0</v>
      </c>
      <c r="Z255" s="39"/>
      <c r="AA255" s="39">
        <f t="shared" si="92"/>
        <v>0</v>
      </c>
      <c r="AB255" s="39"/>
      <c r="AC255" s="39">
        <f t="shared" si="93"/>
        <v>0</v>
      </c>
      <c r="AD255" s="39"/>
      <c r="AE255" s="39">
        <f t="shared" ref="AE255:AE291" si="102">ROUND(AD255*$J255,2)</f>
        <v>0</v>
      </c>
      <c r="AF255" s="39"/>
      <c r="AG255" s="39">
        <f t="shared" ref="AG255:AG291" si="103">ROUND(AF255*$J255,2)</f>
        <v>0</v>
      </c>
      <c r="AH255" s="39"/>
      <c r="AI255" s="39">
        <f t="shared" ref="AI255:AI291" si="104">ROUND(AH255*$J255,2)</f>
        <v>0</v>
      </c>
      <c r="AJ255" s="39"/>
      <c r="AK255" s="39">
        <f t="shared" ref="AK255:AK291" si="105">ROUND(AJ255*$J255,2)</f>
        <v>0</v>
      </c>
      <c r="AL255" s="39"/>
      <c r="AM255" s="39">
        <f t="shared" ref="AM255:AM291" si="106">ROUND(AL255*$J255,2)</f>
        <v>0</v>
      </c>
      <c r="AN255" s="40">
        <f t="shared" si="100"/>
        <v>0</v>
      </c>
      <c r="AO255" s="40">
        <f t="shared" si="94"/>
        <v>0</v>
      </c>
      <c r="AP255" s="40">
        <f t="shared" si="97"/>
        <v>6</v>
      </c>
      <c r="AQ255" s="42">
        <f t="shared" si="98"/>
        <v>4630.9799999999996</v>
      </c>
      <c r="AR255" s="43"/>
      <c r="AS255" s="45"/>
      <c r="AT255" s="46">
        <f t="shared" si="85"/>
        <v>0</v>
      </c>
      <c r="AU255" s="47" t="str">
        <f t="shared" si="95"/>
        <v>NÃO MEDIDO</v>
      </c>
      <c r="AV255" s="48"/>
    </row>
    <row r="256" spans="1:48" s="49" customFormat="1" ht="45" customHeight="1" x14ac:dyDescent="0.2">
      <c r="A256" s="49" t="s">
        <v>37</v>
      </c>
      <c r="C256" s="92" t="s">
        <v>506</v>
      </c>
      <c r="D256" s="93" t="s">
        <v>507</v>
      </c>
      <c r="E256" s="94" t="s">
        <v>58</v>
      </c>
      <c r="F256" s="95">
        <v>7.8</v>
      </c>
      <c r="G256" s="96"/>
      <c r="H256" s="97"/>
      <c r="I256" s="95">
        <f t="shared" si="99"/>
        <v>7.8</v>
      </c>
      <c r="J256" s="98">
        <v>771.83</v>
      </c>
      <c r="K256" s="99">
        <f t="shared" si="101"/>
        <v>6020.27</v>
      </c>
      <c r="L256" s="39"/>
      <c r="M256" s="39">
        <f t="shared" si="96"/>
        <v>0</v>
      </c>
      <c r="N256" s="39"/>
      <c r="O256" s="39">
        <f t="shared" si="86"/>
        <v>0</v>
      </c>
      <c r="P256" s="39"/>
      <c r="Q256" s="39">
        <f t="shared" si="87"/>
        <v>0</v>
      </c>
      <c r="R256" s="39"/>
      <c r="S256" s="39">
        <f t="shared" si="88"/>
        <v>0</v>
      </c>
      <c r="T256" s="39"/>
      <c r="U256" s="39">
        <f t="shared" si="89"/>
        <v>0</v>
      </c>
      <c r="V256" s="39"/>
      <c r="W256" s="39">
        <f t="shared" si="90"/>
        <v>0</v>
      </c>
      <c r="X256" s="39"/>
      <c r="Y256" s="39">
        <f t="shared" si="91"/>
        <v>0</v>
      </c>
      <c r="Z256" s="39"/>
      <c r="AA256" s="39">
        <f t="shared" si="92"/>
        <v>0</v>
      </c>
      <c r="AB256" s="39"/>
      <c r="AC256" s="39">
        <f t="shared" si="93"/>
        <v>0</v>
      </c>
      <c r="AD256" s="39"/>
      <c r="AE256" s="39">
        <f t="shared" si="102"/>
        <v>0</v>
      </c>
      <c r="AF256" s="39"/>
      <c r="AG256" s="39">
        <f t="shared" si="103"/>
        <v>0</v>
      </c>
      <c r="AH256" s="39"/>
      <c r="AI256" s="39">
        <f t="shared" si="104"/>
        <v>0</v>
      </c>
      <c r="AJ256" s="39"/>
      <c r="AK256" s="39">
        <f t="shared" si="105"/>
        <v>0</v>
      </c>
      <c r="AL256" s="39"/>
      <c r="AM256" s="39">
        <f t="shared" si="106"/>
        <v>0</v>
      </c>
      <c r="AN256" s="40">
        <f t="shared" si="100"/>
        <v>0</v>
      </c>
      <c r="AO256" s="40">
        <f t="shared" si="94"/>
        <v>0</v>
      </c>
      <c r="AP256" s="40">
        <f t="shared" si="97"/>
        <v>7.8</v>
      </c>
      <c r="AQ256" s="42">
        <f t="shared" si="98"/>
        <v>6020.27</v>
      </c>
      <c r="AR256" s="43"/>
      <c r="AS256" s="45"/>
      <c r="AT256" s="46">
        <f t="shared" si="85"/>
        <v>0</v>
      </c>
      <c r="AU256" s="47" t="str">
        <f t="shared" si="95"/>
        <v>NÃO MEDIDO</v>
      </c>
      <c r="AV256" s="48"/>
    </row>
    <row r="257" spans="1:48" s="49" customFormat="1" ht="60.75" customHeight="1" x14ac:dyDescent="0.2">
      <c r="A257" s="49" t="s">
        <v>37</v>
      </c>
      <c r="C257" s="92" t="s">
        <v>508</v>
      </c>
      <c r="D257" s="93" t="s">
        <v>509</v>
      </c>
      <c r="E257" s="94" t="s">
        <v>58</v>
      </c>
      <c r="F257" s="95">
        <v>7.8</v>
      </c>
      <c r="G257" s="96"/>
      <c r="H257" s="97"/>
      <c r="I257" s="95">
        <f t="shared" si="99"/>
        <v>7.8</v>
      </c>
      <c r="J257" s="98">
        <v>771.83</v>
      </c>
      <c r="K257" s="99">
        <f t="shared" si="101"/>
        <v>6020.27</v>
      </c>
      <c r="L257" s="39"/>
      <c r="M257" s="39">
        <f t="shared" si="96"/>
        <v>0</v>
      </c>
      <c r="N257" s="39"/>
      <c r="O257" s="39">
        <f t="shared" si="86"/>
        <v>0</v>
      </c>
      <c r="P257" s="39"/>
      <c r="Q257" s="39">
        <f t="shared" si="87"/>
        <v>0</v>
      </c>
      <c r="R257" s="39"/>
      <c r="S257" s="39">
        <f t="shared" si="88"/>
        <v>0</v>
      </c>
      <c r="T257" s="39"/>
      <c r="U257" s="39">
        <f t="shared" si="89"/>
        <v>0</v>
      </c>
      <c r="V257" s="39"/>
      <c r="W257" s="39">
        <f t="shared" si="90"/>
        <v>0</v>
      </c>
      <c r="X257" s="39"/>
      <c r="Y257" s="39">
        <f t="shared" si="91"/>
        <v>0</v>
      </c>
      <c r="Z257" s="39"/>
      <c r="AA257" s="39">
        <f t="shared" si="92"/>
        <v>0</v>
      </c>
      <c r="AB257" s="39"/>
      <c r="AC257" s="39">
        <f t="shared" si="93"/>
        <v>0</v>
      </c>
      <c r="AD257" s="39"/>
      <c r="AE257" s="39">
        <f t="shared" si="102"/>
        <v>0</v>
      </c>
      <c r="AF257" s="39"/>
      <c r="AG257" s="39">
        <f t="shared" si="103"/>
        <v>0</v>
      </c>
      <c r="AH257" s="39"/>
      <c r="AI257" s="39">
        <f t="shared" si="104"/>
        <v>0</v>
      </c>
      <c r="AJ257" s="39"/>
      <c r="AK257" s="39">
        <f t="shared" si="105"/>
        <v>0</v>
      </c>
      <c r="AL257" s="39"/>
      <c r="AM257" s="39">
        <f t="shared" si="106"/>
        <v>0</v>
      </c>
      <c r="AN257" s="40">
        <f t="shared" si="100"/>
        <v>0</v>
      </c>
      <c r="AO257" s="40">
        <f t="shared" si="94"/>
        <v>0</v>
      </c>
      <c r="AP257" s="40">
        <f t="shared" si="97"/>
        <v>7.8</v>
      </c>
      <c r="AQ257" s="42">
        <f t="shared" si="98"/>
        <v>6020.27</v>
      </c>
      <c r="AR257" s="43"/>
      <c r="AS257" s="45"/>
      <c r="AT257" s="46">
        <f t="shared" si="85"/>
        <v>0</v>
      </c>
      <c r="AU257" s="47" t="str">
        <f t="shared" si="95"/>
        <v>NÃO MEDIDO</v>
      </c>
      <c r="AV257" s="48"/>
    </row>
    <row r="258" spans="1:48" s="49" customFormat="1" ht="45" customHeight="1" x14ac:dyDescent="0.2">
      <c r="A258" s="49" t="s">
        <v>37</v>
      </c>
      <c r="C258" s="92" t="s">
        <v>510</v>
      </c>
      <c r="D258" s="93" t="s">
        <v>511</v>
      </c>
      <c r="E258" s="94" t="s">
        <v>58</v>
      </c>
      <c r="F258" s="95">
        <v>62.9</v>
      </c>
      <c r="G258" s="96"/>
      <c r="H258" s="97"/>
      <c r="I258" s="95">
        <f t="shared" si="99"/>
        <v>62.9</v>
      </c>
      <c r="J258" s="98">
        <v>771.83</v>
      </c>
      <c r="K258" s="99">
        <f t="shared" si="101"/>
        <v>48548.11</v>
      </c>
      <c r="L258" s="39"/>
      <c r="M258" s="39">
        <f t="shared" si="96"/>
        <v>0</v>
      </c>
      <c r="N258" s="39"/>
      <c r="O258" s="39">
        <f t="shared" si="86"/>
        <v>0</v>
      </c>
      <c r="P258" s="39"/>
      <c r="Q258" s="39">
        <f t="shared" si="87"/>
        <v>0</v>
      </c>
      <c r="R258" s="39"/>
      <c r="S258" s="39">
        <f t="shared" si="88"/>
        <v>0</v>
      </c>
      <c r="T258" s="39"/>
      <c r="U258" s="39">
        <f t="shared" si="89"/>
        <v>0</v>
      </c>
      <c r="V258" s="39"/>
      <c r="W258" s="39">
        <f t="shared" si="90"/>
        <v>0</v>
      </c>
      <c r="X258" s="39"/>
      <c r="Y258" s="39">
        <f t="shared" si="91"/>
        <v>0</v>
      </c>
      <c r="Z258" s="39"/>
      <c r="AA258" s="39">
        <f t="shared" si="92"/>
        <v>0</v>
      </c>
      <c r="AB258" s="39"/>
      <c r="AC258" s="39">
        <f t="shared" si="93"/>
        <v>0</v>
      </c>
      <c r="AD258" s="39"/>
      <c r="AE258" s="39">
        <f t="shared" si="102"/>
        <v>0</v>
      </c>
      <c r="AF258" s="39"/>
      <c r="AG258" s="39">
        <f t="shared" si="103"/>
        <v>0</v>
      </c>
      <c r="AH258" s="39"/>
      <c r="AI258" s="39">
        <f t="shared" si="104"/>
        <v>0</v>
      </c>
      <c r="AJ258" s="39"/>
      <c r="AK258" s="39">
        <f t="shared" si="105"/>
        <v>0</v>
      </c>
      <c r="AL258" s="39"/>
      <c r="AM258" s="39">
        <f t="shared" si="106"/>
        <v>0</v>
      </c>
      <c r="AN258" s="40">
        <f t="shared" si="100"/>
        <v>0</v>
      </c>
      <c r="AO258" s="40">
        <f t="shared" si="94"/>
        <v>0</v>
      </c>
      <c r="AP258" s="40">
        <f t="shared" si="97"/>
        <v>62.9</v>
      </c>
      <c r="AQ258" s="42">
        <f t="shared" si="98"/>
        <v>48548.11</v>
      </c>
      <c r="AR258" s="43"/>
      <c r="AS258" s="45"/>
      <c r="AT258" s="46">
        <f t="shared" si="85"/>
        <v>0</v>
      </c>
      <c r="AU258" s="47" t="str">
        <f t="shared" si="95"/>
        <v>NÃO MEDIDO</v>
      </c>
      <c r="AV258" s="48"/>
    </row>
    <row r="259" spans="1:48" s="49" customFormat="1" ht="45" customHeight="1" x14ac:dyDescent="0.2">
      <c r="A259" s="49" t="s">
        <v>37</v>
      </c>
      <c r="C259" s="92" t="s">
        <v>512</v>
      </c>
      <c r="D259" s="93" t="s">
        <v>513</v>
      </c>
      <c r="E259" s="94" t="s">
        <v>61</v>
      </c>
      <c r="F259" s="95">
        <v>2</v>
      </c>
      <c r="G259" s="96"/>
      <c r="H259" s="97"/>
      <c r="I259" s="95">
        <f t="shared" si="99"/>
        <v>2</v>
      </c>
      <c r="J259" s="98">
        <v>3472.14</v>
      </c>
      <c r="K259" s="99">
        <f t="shared" si="101"/>
        <v>6944.28</v>
      </c>
      <c r="L259" s="39"/>
      <c r="M259" s="39">
        <f t="shared" si="96"/>
        <v>0</v>
      </c>
      <c r="N259" s="39"/>
      <c r="O259" s="39">
        <f t="shared" si="86"/>
        <v>0</v>
      </c>
      <c r="P259" s="39"/>
      <c r="Q259" s="39">
        <f t="shared" si="87"/>
        <v>0</v>
      </c>
      <c r="R259" s="39"/>
      <c r="S259" s="39">
        <f t="shared" si="88"/>
        <v>0</v>
      </c>
      <c r="T259" s="39"/>
      <c r="U259" s="39">
        <f t="shared" si="89"/>
        <v>0</v>
      </c>
      <c r="V259" s="39"/>
      <c r="W259" s="39">
        <f t="shared" si="90"/>
        <v>0</v>
      </c>
      <c r="X259" s="39"/>
      <c r="Y259" s="39">
        <f t="shared" si="91"/>
        <v>0</v>
      </c>
      <c r="Z259" s="39"/>
      <c r="AA259" s="39">
        <f t="shared" si="92"/>
        <v>0</v>
      </c>
      <c r="AB259" s="39"/>
      <c r="AC259" s="39">
        <f t="shared" si="93"/>
        <v>0</v>
      </c>
      <c r="AD259" s="39"/>
      <c r="AE259" s="39">
        <f t="shared" si="102"/>
        <v>0</v>
      </c>
      <c r="AF259" s="39"/>
      <c r="AG259" s="39">
        <f t="shared" si="103"/>
        <v>0</v>
      </c>
      <c r="AH259" s="39"/>
      <c r="AI259" s="39">
        <f t="shared" si="104"/>
        <v>0</v>
      </c>
      <c r="AJ259" s="39"/>
      <c r="AK259" s="39">
        <f t="shared" si="105"/>
        <v>0</v>
      </c>
      <c r="AL259" s="39"/>
      <c r="AM259" s="39">
        <f t="shared" si="106"/>
        <v>0</v>
      </c>
      <c r="AN259" s="40">
        <f t="shared" si="100"/>
        <v>0</v>
      </c>
      <c r="AO259" s="40">
        <f t="shared" si="94"/>
        <v>0</v>
      </c>
      <c r="AP259" s="40">
        <f t="shared" si="97"/>
        <v>2</v>
      </c>
      <c r="AQ259" s="42">
        <f t="shared" si="98"/>
        <v>6944.28</v>
      </c>
      <c r="AR259" s="43"/>
      <c r="AS259" s="45"/>
      <c r="AT259" s="46">
        <f t="shared" si="85"/>
        <v>0</v>
      </c>
      <c r="AU259" s="47" t="str">
        <f t="shared" si="95"/>
        <v>NÃO MEDIDO</v>
      </c>
      <c r="AV259" s="48"/>
    </row>
    <row r="260" spans="1:48" s="49" customFormat="1" ht="60.75" customHeight="1" x14ac:dyDescent="0.2">
      <c r="A260" s="49" t="s">
        <v>37</v>
      </c>
      <c r="C260" s="92" t="s">
        <v>514</v>
      </c>
      <c r="D260" s="93" t="s">
        <v>515</v>
      </c>
      <c r="E260" s="94" t="s">
        <v>61</v>
      </c>
      <c r="F260" s="95">
        <v>2</v>
      </c>
      <c r="G260" s="96"/>
      <c r="H260" s="97"/>
      <c r="I260" s="95">
        <f t="shared" si="99"/>
        <v>2</v>
      </c>
      <c r="J260" s="98">
        <v>15648</v>
      </c>
      <c r="K260" s="99">
        <f t="shared" si="101"/>
        <v>31296</v>
      </c>
      <c r="L260" s="39"/>
      <c r="M260" s="39">
        <f t="shared" si="96"/>
        <v>0</v>
      </c>
      <c r="N260" s="39"/>
      <c r="O260" s="39">
        <f t="shared" si="86"/>
        <v>0</v>
      </c>
      <c r="P260" s="39"/>
      <c r="Q260" s="39">
        <f t="shared" si="87"/>
        <v>0</v>
      </c>
      <c r="R260" s="39"/>
      <c r="S260" s="39">
        <f t="shared" si="88"/>
        <v>0</v>
      </c>
      <c r="T260" s="39"/>
      <c r="U260" s="39">
        <f t="shared" si="89"/>
        <v>0</v>
      </c>
      <c r="V260" s="39"/>
      <c r="W260" s="39">
        <f t="shared" si="90"/>
        <v>0</v>
      </c>
      <c r="X260" s="39"/>
      <c r="Y260" s="39">
        <f t="shared" si="91"/>
        <v>0</v>
      </c>
      <c r="Z260" s="39"/>
      <c r="AA260" s="39">
        <f t="shared" si="92"/>
        <v>0</v>
      </c>
      <c r="AB260" s="39"/>
      <c r="AC260" s="39">
        <f t="shared" si="93"/>
        <v>0</v>
      </c>
      <c r="AD260" s="39"/>
      <c r="AE260" s="39">
        <f t="shared" si="102"/>
        <v>0</v>
      </c>
      <c r="AF260" s="39"/>
      <c r="AG260" s="39">
        <f t="shared" si="103"/>
        <v>0</v>
      </c>
      <c r="AH260" s="39"/>
      <c r="AI260" s="39">
        <f t="shared" si="104"/>
        <v>0</v>
      </c>
      <c r="AJ260" s="39"/>
      <c r="AK260" s="39">
        <f t="shared" si="105"/>
        <v>0</v>
      </c>
      <c r="AL260" s="39"/>
      <c r="AM260" s="39">
        <f t="shared" si="106"/>
        <v>0</v>
      </c>
      <c r="AN260" s="40">
        <f t="shared" si="100"/>
        <v>0</v>
      </c>
      <c r="AO260" s="40">
        <f t="shared" si="94"/>
        <v>0</v>
      </c>
      <c r="AP260" s="40">
        <f t="shared" si="97"/>
        <v>2</v>
      </c>
      <c r="AQ260" s="42">
        <f t="shared" si="98"/>
        <v>31296</v>
      </c>
      <c r="AR260" s="43"/>
      <c r="AS260" s="45"/>
      <c r="AT260" s="46">
        <f t="shared" si="85"/>
        <v>0</v>
      </c>
      <c r="AU260" s="47" t="str">
        <f t="shared" si="95"/>
        <v>NÃO MEDIDO</v>
      </c>
      <c r="AV260" s="48"/>
    </row>
    <row r="261" spans="1:48" s="49" customFormat="1" ht="30" customHeight="1" x14ac:dyDescent="0.2">
      <c r="A261" s="6" t="s">
        <v>33</v>
      </c>
      <c r="B261" s="6"/>
      <c r="C261" s="92" t="s">
        <v>516</v>
      </c>
      <c r="D261" s="93" t="s">
        <v>517</v>
      </c>
      <c r="E261" s="94"/>
      <c r="F261" s="95"/>
      <c r="G261" s="96"/>
      <c r="H261" s="97"/>
      <c r="I261" s="95">
        <f t="shared" si="99"/>
        <v>0</v>
      </c>
      <c r="J261" s="98"/>
      <c r="K261" s="99">
        <f t="shared" si="101"/>
        <v>0</v>
      </c>
      <c r="L261" s="39"/>
      <c r="M261" s="39">
        <f t="shared" si="96"/>
        <v>0</v>
      </c>
      <c r="N261" s="39"/>
      <c r="O261" s="39">
        <f t="shared" si="86"/>
        <v>0</v>
      </c>
      <c r="P261" s="39"/>
      <c r="Q261" s="39">
        <f t="shared" si="87"/>
        <v>0</v>
      </c>
      <c r="R261" s="39"/>
      <c r="S261" s="39">
        <f t="shared" si="88"/>
        <v>0</v>
      </c>
      <c r="T261" s="39"/>
      <c r="U261" s="39">
        <f t="shared" si="89"/>
        <v>0</v>
      </c>
      <c r="V261" s="39"/>
      <c r="W261" s="39">
        <f t="shared" si="90"/>
        <v>0</v>
      </c>
      <c r="X261" s="39"/>
      <c r="Y261" s="39">
        <f t="shared" si="91"/>
        <v>0</v>
      </c>
      <c r="Z261" s="39"/>
      <c r="AA261" s="39">
        <f t="shared" si="92"/>
        <v>0</v>
      </c>
      <c r="AB261" s="39"/>
      <c r="AC261" s="39">
        <f t="shared" si="93"/>
        <v>0</v>
      </c>
      <c r="AD261" s="39"/>
      <c r="AE261" s="39">
        <f t="shared" si="102"/>
        <v>0</v>
      </c>
      <c r="AF261" s="39"/>
      <c r="AG261" s="39">
        <f t="shared" si="103"/>
        <v>0</v>
      </c>
      <c r="AH261" s="39"/>
      <c r="AI261" s="39">
        <f t="shared" si="104"/>
        <v>0</v>
      </c>
      <c r="AJ261" s="39"/>
      <c r="AK261" s="39">
        <f t="shared" si="105"/>
        <v>0</v>
      </c>
      <c r="AL261" s="39"/>
      <c r="AM261" s="39">
        <f t="shared" si="106"/>
        <v>0</v>
      </c>
      <c r="AN261" s="40">
        <f t="shared" si="100"/>
        <v>0</v>
      </c>
      <c r="AO261" s="40">
        <f t="shared" si="94"/>
        <v>0</v>
      </c>
      <c r="AP261" s="40">
        <f t="shared" si="97"/>
        <v>0</v>
      </c>
      <c r="AQ261" s="42">
        <f t="shared" si="98"/>
        <v>0</v>
      </c>
      <c r="AR261" s="43"/>
      <c r="AS261" s="45"/>
      <c r="AT261" s="46">
        <f t="shared" si="85"/>
        <v>0</v>
      </c>
      <c r="AU261" s="47" t="str">
        <f>IF(COUNTIF(AU262:AU266,"MEDIDO")&lt;&gt;0,"MEDIDO","NÃO MEDIDO")</f>
        <v>NÃO MEDIDO</v>
      </c>
      <c r="AV261" s="48"/>
    </row>
    <row r="262" spans="1:48" s="49" customFormat="1" ht="45" customHeight="1" x14ac:dyDescent="0.2">
      <c r="A262" s="49" t="s">
        <v>37</v>
      </c>
      <c r="C262" s="92" t="s">
        <v>518</v>
      </c>
      <c r="D262" s="93" t="s">
        <v>519</v>
      </c>
      <c r="E262" s="94" t="s">
        <v>192</v>
      </c>
      <c r="F262" s="95">
        <v>11</v>
      </c>
      <c r="G262" s="96"/>
      <c r="H262" s="97"/>
      <c r="I262" s="95">
        <f t="shared" si="99"/>
        <v>11</v>
      </c>
      <c r="J262" s="98">
        <v>12.76</v>
      </c>
      <c r="K262" s="99">
        <f t="shared" si="101"/>
        <v>140.36000000000001</v>
      </c>
      <c r="L262" s="39"/>
      <c r="M262" s="39">
        <f t="shared" si="96"/>
        <v>0</v>
      </c>
      <c r="N262" s="39"/>
      <c r="O262" s="39">
        <f t="shared" si="86"/>
        <v>0</v>
      </c>
      <c r="P262" s="39"/>
      <c r="Q262" s="39">
        <f t="shared" si="87"/>
        <v>0</v>
      </c>
      <c r="R262" s="39"/>
      <c r="S262" s="39">
        <f t="shared" si="88"/>
        <v>0</v>
      </c>
      <c r="T262" s="39"/>
      <c r="U262" s="39">
        <f t="shared" si="89"/>
        <v>0</v>
      </c>
      <c r="V262" s="39"/>
      <c r="W262" s="39">
        <f t="shared" si="90"/>
        <v>0</v>
      </c>
      <c r="X262" s="39"/>
      <c r="Y262" s="39">
        <f t="shared" si="91"/>
        <v>0</v>
      </c>
      <c r="Z262" s="39"/>
      <c r="AA262" s="39">
        <f t="shared" si="92"/>
        <v>0</v>
      </c>
      <c r="AB262" s="39"/>
      <c r="AC262" s="39">
        <f t="shared" si="93"/>
        <v>0</v>
      </c>
      <c r="AD262" s="39"/>
      <c r="AE262" s="39">
        <f t="shared" si="102"/>
        <v>0</v>
      </c>
      <c r="AF262" s="39"/>
      <c r="AG262" s="39">
        <f t="shared" si="103"/>
        <v>0</v>
      </c>
      <c r="AH262" s="39"/>
      <c r="AI262" s="39">
        <f t="shared" si="104"/>
        <v>0</v>
      </c>
      <c r="AJ262" s="39"/>
      <c r="AK262" s="39">
        <f t="shared" si="105"/>
        <v>0</v>
      </c>
      <c r="AL262" s="39"/>
      <c r="AM262" s="39">
        <f t="shared" si="106"/>
        <v>0</v>
      </c>
      <c r="AN262" s="40">
        <f t="shared" si="100"/>
        <v>0</v>
      </c>
      <c r="AO262" s="40">
        <f t="shared" si="94"/>
        <v>0</v>
      </c>
      <c r="AP262" s="40">
        <f t="shared" si="97"/>
        <v>11</v>
      </c>
      <c r="AQ262" s="42">
        <f t="shared" si="98"/>
        <v>140.36000000000001</v>
      </c>
      <c r="AR262" s="43"/>
      <c r="AS262" s="45"/>
      <c r="AT262" s="46">
        <f t="shared" si="85"/>
        <v>0</v>
      </c>
      <c r="AU262" s="47" t="str">
        <f t="shared" ref="AU262:AU271" si="107">IF(AT262&lt;&gt;0,"MEDIDO","NÃO MEDIDO")</f>
        <v>NÃO MEDIDO</v>
      </c>
      <c r="AV262" s="48"/>
    </row>
    <row r="263" spans="1:48" s="49" customFormat="1" ht="48.75" customHeight="1" x14ac:dyDescent="0.2">
      <c r="A263" s="49" t="s">
        <v>37</v>
      </c>
      <c r="C263" s="92" t="s">
        <v>520</v>
      </c>
      <c r="D263" s="93" t="s">
        <v>521</v>
      </c>
      <c r="E263" s="94" t="s">
        <v>58</v>
      </c>
      <c r="F263" s="95">
        <v>4.5999999999999996</v>
      </c>
      <c r="G263" s="96"/>
      <c r="H263" s="97"/>
      <c r="I263" s="95">
        <f t="shared" si="99"/>
        <v>4.5999999999999996</v>
      </c>
      <c r="J263" s="98">
        <v>78.930000000000007</v>
      </c>
      <c r="K263" s="99">
        <f t="shared" si="101"/>
        <v>363.08</v>
      </c>
      <c r="L263" s="39"/>
      <c r="M263" s="39">
        <f t="shared" si="96"/>
        <v>0</v>
      </c>
      <c r="N263" s="39"/>
      <c r="O263" s="39">
        <f t="shared" si="86"/>
        <v>0</v>
      </c>
      <c r="P263" s="39"/>
      <c r="Q263" s="39">
        <f t="shared" si="87"/>
        <v>0</v>
      </c>
      <c r="R263" s="39"/>
      <c r="S263" s="39">
        <f t="shared" si="88"/>
        <v>0</v>
      </c>
      <c r="T263" s="39"/>
      <c r="U263" s="39">
        <f t="shared" si="89"/>
        <v>0</v>
      </c>
      <c r="V263" s="39"/>
      <c r="W263" s="39">
        <f t="shared" si="90"/>
        <v>0</v>
      </c>
      <c r="X263" s="39"/>
      <c r="Y263" s="39">
        <f t="shared" si="91"/>
        <v>0</v>
      </c>
      <c r="Z263" s="39"/>
      <c r="AA263" s="39">
        <f t="shared" si="92"/>
        <v>0</v>
      </c>
      <c r="AB263" s="39"/>
      <c r="AC263" s="39">
        <f t="shared" si="93"/>
        <v>0</v>
      </c>
      <c r="AD263" s="39"/>
      <c r="AE263" s="39">
        <f t="shared" si="102"/>
        <v>0</v>
      </c>
      <c r="AF263" s="39"/>
      <c r="AG263" s="39">
        <f t="shared" si="103"/>
        <v>0</v>
      </c>
      <c r="AH263" s="39"/>
      <c r="AI263" s="39">
        <f t="shared" si="104"/>
        <v>0</v>
      </c>
      <c r="AJ263" s="39"/>
      <c r="AK263" s="39">
        <f t="shared" si="105"/>
        <v>0</v>
      </c>
      <c r="AL263" s="39"/>
      <c r="AM263" s="39">
        <f t="shared" si="106"/>
        <v>0</v>
      </c>
      <c r="AN263" s="40">
        <f t="shared" si="100"/>
        <v>0</v>
      </c>
      <c r="AO263" s="40">
        <f t="shared" si="94"/>
        <v>0</v>
      </c>
      <c r="AP263" s="40">
        <f t="shared" si="97"/>
        <v>4.5999999999999996</v>
      </c>
      <c r="AQ263" s="42">
        <f t="shared" si="98"/>
        <v>363.08</v>
      </c>
      <c r="AR263" s="43"/>
      <c r="AS263" s="45"/>
      <c r="AT263" s="46">
        <f t="shared" si="85"/>
        <v>0</v>
      </c>
      <c r="AU263" s="47" t="str">
        <f t="shared" si="107"/>
        <v>NÃO MEDIDO</v>
      </c>
      <c r="AV263" s="48"/>
    </row>
    <row r="264" spans="1:48" s="49" customFormat="1" ht="45" customHeight="1" x14ac:dyDescent="0.2">
      <c r="A264" s="49" t="s">
        <v>37</v>
      </c>
      <c r="C264" s="92" t="s">
        <v>522</v>
      </c>
      <c r="D264" s="93" t="s">
        <v>523</v>
      </c>
      <c r="E264" s="94" t="s">
        <v>58</v>
      </c>
      <c r="F264" s="95">
        <v>4.5999999999999996</v>
      </c>
      <c r="G264" s="96"/>
      <c r="H264" s="97"/>
      <c r="I264" s="95">
        <f t="shared" si="99"/>
        <v>4.5999999999999996</v>
      </c>
      <c r="J264" s="98">
        <v>9.33</v>
      </c>
      <c r="K264" s="99">
        <f t="shared" si="101"/>
        <v>42.92</v>
      </c>
      <c r="L264" s="39"/>
      <c r="M264" s="39">
        <f t="shared" si="96"/>
        <v>0</v>
      </c>
      <c r="N264" s="39"/>
      <c r="O264" s="39">
        <f t="shared" si="86"/>
        <v>0</v>
      </c>
      <c r="P264" s="39"/>
      <c r="Q264" s="39">
        <f t="shared" si="87"/>
        <v>0</v>
      </c>
      <c r="R264" s="39"/>
      <c r="S264" s="39">
        <f t="shared" si="88"/>
        <v>0</v>
      </c>
      <c r="T264" s="39"/>
      <c r="U264" s="39">
        <f t="shared" si="89"/>
        <v>0</v>
      </c>
      <c r="V264" s="39"/>
      <c r="W264" s="39">
        <f t="shared" si="90"/>
        <v>0</v>
      </c>
      <c r="X264" s="39"/>
      <c r="Y264" s="39">
        <f t="shared" si="91"/>
        <v>0</v>
      </c>
      <c r="Z264" s="39"/>
      <c r="AA264" s="39">
        <f t="shared" si="92"/>
        <v>0</v>
      </c>
      <c r="AB264" s="39"/>
      <c r="AC264" s="39">
        <f t="shared" si="93"/>
        <v>0</v>
      </c>
      <c r="AD264" s="39"/>
      <c r="AE264" s="39">
        <f t="shared" si="102"/>
        <v>0</v>
      </c>
      <c r="AF264" s="39"/>
      <c r="AG264" s="39">
        <f t="shared" si="103"/>
        <v>0</v>
      </c>
      <c r="AH264" s="39"/>
      <c r="AI264" s="39">
        <f t="shared" si="104"/>
        <v>0</v>
      </c>
      <c r="AJ264" s="39"/>
      <c r="AK264" s="39">
        <f t="shared" si="105"/>
        <v>0</v>
      </c>
      <c r="AL264" s="39"/>
      <c r="AM264" s="39">
        <f t="shared" si="106"/>
        <v>0</v>
      </c>
      <c r="AN264" s="40">
        <f t="shared" si="100"/>
        <v>0</v>
      </c>
      <c r="AO264" s="40">
        <f t="shared" si="94"/>
        <v>0</v>
      </c>
      <c r="AP264" s="40">
        <f t="shared" si="97"/>
        <v>4.5999999999999996</v>
      </c>
      <c r="AQ264" s="42">
        <f t="shared" si="98"/>
        <v>42.92</v>
      </c>
      <c r="AR264" s="43"/>
      <c r="AS264" s="45"/>
      <c r="AT264" s="46">
        <f t="shared" si="85"/>
        <v>0</v>
      </c>
      <c r="AU264" s="47" t="str">
        <f t="shared" si="107"/>
        <v>NÃO MEDIDO</v>
      </c>
      <c r="AV264" s="48"/>
    </row>
    <row r="265" spans="1:48" s="49" customFormat="1" ht="54.75" customHeight="1" x14ac:dyDescent="0.2">
      <c r="A265" s="49" t="s">
        <v>37</v>
      </c>
      <c r="C265" s="92" t="s">
        <v>524</v>
      </c>
      <c r="D265" s="93" t="s">
        <v>525</v>
      </c>
      <c r="E265" s="94"/>
      <c r="F265" s="95">
        <v>3.5</v>
      </c>
      <c r="G265" s="96"/>
      <c r="H265" s="97"/>
      <c r="I265" s="95">
        <f t="shared" si="99"/>
        <v>3.5</v>
      </c>
      <c r="J265" s="98">
        <v>62.9</v>
      </c>
      <c r="K265" s="99">
        <f t="shared" si="101"/>
        <v>220.15</v>
      </c>
      <c r="L265" s="39"/>
      <c r="M265" s="39">
        <f t="shared" si="96"/>
        <v>0</v>
      </c>
      <c r="N265" s="39"/>
      <c r="O265" s="39">
        <f t="shared" si="86"/>
        <v>0</v>
      </c>
      <c r="P265" s="39"/>
      <c r="Q265" s="39">
        <f t="shared" si="87"/>
        <v>0</v>
      </c>
      <c r="R265" s="39"/>
      <c r="S265" s="39">
        <f t="shared" si="88"/>
        <v>0</v>
      </c>
      <c r="T265" s="39"/>
      <c r="U265" s="39">
        <f t="shared" si="89"/>
        <v>0</v>
      </c>
      <c r="V265" s="39"/>
      <c r="W265" s="39">
        <f t="shared" si="90"/>
        <v>0</v>
      </c>
      <c r="X265" s="39"/>
      <c r="Y265" s="39">
        <f t="shared" si="91"/>
        <v>0</v>
      </c>
      <c r="Z265" s="39"/>
      <c r="AA265" s="39">
        <f t="shared" si="92"/>
        <v>0</v>
      </c>
      <c r="AB265" s="39"/>
      <c r="AC265" s="39">
        <f t="shared" si="93"/>
        <v>0</v>
      </c>
      <c r="AD265" s="39"/>
      <c r="AE265" s="39">
        <f t="shared" si="102"/>
        <v>0</v>
      </c>
      <c r="AF265" s="39"/>
      <c r="AG265" s="39">
        <f t="shared" si="103"/>
        <v>0</v>
      </c>
      <c r="AH265" s="39"/>
      <c r="AI265" s="39">
        <f t="shared" si="104"/>
        <v>0</v>
      </c>
      <c r="AJ265" s="39"/>
      <c r="AK265" s="39">
        <f t="shared" si="105"/>
        <v>0</v>
      </c>
      <c r="AL265" s="39"/>
      <c r="AM265" s="39">
        <f t="shared" si="106"/>
        <v>0</v>
      </c>
      <c r="AN265" s="40">
        <f t="shared" si="100"/>
        <v>0</v>
      </c>
      <c r="AO265" s="40">
        <f t="shared" si="94"/>
        <v>0</v>
      </c>
      <c r="AP265" s="40">
        <f t="shared" si="97"/>
        <v>3.5</v>
      </c>
      <c r="AQ265" s="42">
        <f t="shared" si="98"/>
        <v>220.15</v>
      </c>
      <c r="AR265" s="43"/>
      <c r="AS265" s="45"/>
      <c r="AT265" s="46">
        <f t="shared" si="85"/>
        <v>0</v>
      </c>
      <c r="AU265" s="47" t="str">
        <f t="shared" si="107"/>
        <v>NÃO MEDIDO</v>
      </c>
      <c r="AV265" s="48"/>
    </row>
    <row r="266" spans="1:48" s="49" customFormat="1" ht="45" customHeight="1" x14ac:dyDescent="0.2">
      <c r="A266" s="49" t="s">
        <v>37</v>
      </c>
      <c r="C266" s="92" t="s">
        <v>526</v>
      </c>
      <c r="D266" s="93" t="s">
        <v>527</v>
      </c>
      <c r="E266" s="94" t="s">
        <v>192</v>
      </c>
      <c r="F266" s="95">
        <v>11</v>
      </c>
      <c r="G266" s="96"/>
      <c r="H266" s="97"/>
      <c r="I266" s="95">
        <f t="shared" si="99"/>
        <v>11</v>
      </c>
      <c r="J266" s="98">
        <v>0.86</v>
      </c>
      <c r="K266" s="99">
        <f t="shared" si="101"/>
        <v>9.4600000000000009</v>
      </c>
      <c r="L266" s="39"/>
      <c r="M266" s="39">
        <f t="shared" si="96"/>
        <v>0</v>
      </c>
      <c r="N266" s="39"/>
      <c r="O266" s="39">
        <f t="shared" si="86"/>
        <v>0</v>
      </c>
      <c r="P266" s="39"/>
      <c r="Q266" s="39">
        <f t="shared" si="87"/>
        <v>0</v>
      </c>
      <c r="R266" s="39"/>
      <c r="S266" s="39">
        <f t="shared" si="88"/>
        <v>0</v>
      </c>
      <c r="T266" s="39"/>
      <c r="U266" s="39">
        <f t="shared" si="89"/>
        <v>0</v>
      </c>
      <c r="V266" s="39"/>
      <c r="W266" s="39">
        <f t="shared" si="90"/>
        <v>0</v>
      </c>
      <c r="X266" s="39"/>
      <c r="Y266" s="39">
        <f t="shared" si="91"/>
        <v>0</v>
      </c>
      <c r="Z266" s="39"/>
      <c r="AA266" s="39">
        <f t="shared" si="92"/>
        <v>0</v>
      </c>
      <c r="AB266" s="39"/>
      <c r="AC266" s="39">
        <f t="shared" si="93"/>
        <v>0</v>
      </c>
      <c r="AD266" s="39"/>
      <c r="AE266" s="39">
        <f t="shared" si="102"/>
        <v>0</v>
      </c>
      <c r="AF266" s="39"/>
      <c r="AG266" s="39">
        <f t="shared" si="103"/>
        <v>0</v>
      </c>
      <c r="AH266" s="39"/>
      <c r="AI266" s="39">
        <f t="shared" si="104"/>
        <v>0</v>
      </c>
      <c r="AJ266" s="39"/>
      <c r="AK266" s="39">
        <f t="shared" si="105"/>
        <v>0</v>
      </c>
      <c r="AL266" s="39"/>
      <c r="AM266" s="39">
        <f t="shared" si="106"/>
        <v>0</v>
      </c>
      <c r="AN266" s="40">
        <f t="shared" si="100"/>
        <v>0</v>
      </c>
      <c r="AO266" s="40">
        <f t="shared" si="94"/>
        <v>0</v>
      </c>
      <c r="AP266" s="40">
        <f t="shared" si="97"/>
        <v>11</v>
      </c>
      <c r="AQ266" s="42">
        <f t="shared" si="98"/>
        <v>9.4600000000000009</v>
      </c>
      <c r="AR266" s="43"/>
      <c r="AS266" s="45"/>
      <c r="AT266" s="46">
        <f t="shared" si="85"/>
        <v>0</v>
      </c>
      <c r="AU266" s="47" t="str">
        <f t="shared" si="107"/>
        <v>NÃO MEDIDO</v>
      </c>
      <c r="AV266" s="48"/>
    </row>
    <row r="267" spans="1:48" s="49" customFormat="1" ht="45" customHeight="1" x14ac:dyDescent="0.2">
      <c r="A267" s="49" t="s">
        <v>37</v>
      </c>
      <c r="C267" s="92" t="s">
        <v>528</v>
      </c>
      <c r="D267" s="93" t="s">
        <v>529</v>
      </c>
      <c r="E267" s="94" t="s">
        <v>50</v>
      </c>
      <c r="F267" s="95">
        <v>0.3</v>
      </c>
      <c r="G267" s="96"/>
      <c r="H267" s="97"/>
      <c r="I267" s="95">
        <f t="shared" si="99"/>
        <v>0.3</v>
      </c>
      <c r="J267" s="98">
        <v>676.37</v>
      </c>
      <c r="K267" s="99">
        <f t="shared" si="101"/>
        <v>202.91</v>
      </c>
      <c r="L267" s="39"/>
      <c r="M267" s="39">
        <f t="shared" si="96"/>
        <v>0</v>
      </c>
      <c r="N267" s="39"/>
      <c r="O267" s="39">
        <f t="shared" si="86"/>
        <v>0</v>
      </c>
      <c r="P267" s="39"/>
      <c r="Q267" s="39">
        <f t="shared" si="87"/>
        <v>0</v>
      </c>
      <c r="R267" s="39"/>
      <c r="S267" s="39">
        <f t="shared" si="88"/>
        <v>0</v>
      </c>
      <c r="T267" s="39"/>
      <c r="U267" s="39">
        <f t="shared" si="89"/>
        <v>0</v>
      </c>
      <c r="V267" s="39"/>
      <c r="W267" s="39">
        <f t="shared" si="90"/>
        <v>0</v>
      </c>
      <c r="X267" s="39"/>
      <c r="Y267" s="39">
        <f t="shared" si="91"/>
        <v>0</v>
      </c>
      <c r="Z267" s="39"/>
      <c r="AA267" s="39">
        <f t="shared" si="92"/>
        <v>0</v>
      </c>
      <c r="AB267" s="39"/>
      <c r="AC267" s="39">
        <f t="shared" si="93"/>
        <v>0</v>
      </c>
      <c r="AD267" s="39"/>
      <c r="AE267" s="39">
        <f t="shared" si="102"/>
        <v>0</v>
      </c>
      <c r="AF267" s="39"/>
      <c r="AG267" s="39">
        <f t="shared" si="103"/>
        <v>0</v>
      </c>
      <c r="AH267" s="39"/>
      <c r="AI267" s="39">
        <f t="shared" si="104"/>
        <v>0</v>
      </c>
      <c r="AJ267" s="39"/>
      <c r="AK267" s="39">
        <f t="shared" si="105"/>
        <v>0</v>
      </c>
      <c r="AL267" s="39"/>
      <c r="AM267" s="39">
        <f t="shared" si="106"/>
        <v>0</v>
      </c>
      <c r="AN267" s="40">
        <f t="shared" si="100"/>
        <v>0</v>
      </c>
      <c r="AO267" s="40">
        <f t="shared" si="94"/>
        <v>0</v>
      </c>
      <c r="AP267" s="40">
        <f t="shared" si="97"/>
        <v>0.3</v>
      </c>
      <c r="AQ267" s="42">
        <f t="shared" si="98"/>
        <v>202.91</v>
      </c>
      <c r="AR267" s="43"/>
      <c r="AS267" s="45"/>
      <c r="AT267" s="46">
        <f t="shared" si="85"/>
        <v>0</v>
      </c>
      <c r="AU267" s="47" t="str">
        <f t="shared" si="107"/>
        <v>NÃO MEDIDO</v>
      </c>
      <c r="AV267" s="48"/>
    </row>
    <row r="268" spans="1:48" s="49" customFormat="1" ht="48" customHeight="1" x14ac:dyDescent="0.2">
      <c r="A268" s="49" t="s">
        <v>37</v>
      </c>
      <c r="C268" s="92" t="s">
        <v>530</v>
      </c>
      <c r="D268" s="93" t="s">
        <v>531</v>
      </c>
      <c r="E268" s="94" t="s">
        <v>76</v>
      </c>
      <c r="F268" s="95">
        <v>19.3</v>
      </c>
      <c r="G268" s="96"/>
      <c r="H268" s="97"/>
      <c r="I268" s="95">
        <f t="shared" si="99"/>
        <v>19.3</v>
      </c>
      <c r="J268" s="98">
        <v>1.95</v>
      </c>
      <c r="K268" s="99">
        <f t="shared" si="101"/>
        <v>37.64</v>
      </c>
      <c r="L268" s="39"/>
      <c r="M268" s="39">
        <f t="shared" si="96"/>
        <v>0</v>
      </c>
      <c r="N268" s="39"/>
      <c r="O268" s="39">
        <f t="shared" si="86"/>
        <v>0</v>
      </c>
      <c r="P268" s="39"/>
      <c r="Q268" s="39">
        <f t="shared" si="87"/>
        <v>0</v>
      </c>
      <c r="R268" s="39"/>
      <c r="S268" s="39">
        <f t="shared" si="88"/>
        <v>0</v>
      </c>
      <c r="T268" s="39"/>
      <c r="U268" s="39">
        <f t="shared" si="89"/>
        <v>0</v>
      </c>
      <c r="V268" s="39"/>
      <c r="W268" s="39">
        <f t="shared" si="90"/>
        <v>0</v>
      </c>
      <c r="X268" s="39"/>
      <c r="Y268" s="39">
        <f t="shared" si="91"/>
        <v>0</v>
      </c>
      <c r="Z268" s="39"/>
      <c r="AA268" s="39">
        <f t="shared" si="92"/>
        <v>0</v>
      </c>
      <c r="AB268" s="39"/>
      <c r="AC268" s="39">
        <f t="shared" si="93"/>
        <v>0</v>
      </c>
      <c r="AD268" s="39"/>
      <c r="AE268" s="39">
        <f t="shared" si="102"/>
        <v>0</v>
      </c>
      <c r="AF268" s="39"/>
      <c r="AG268" s="39">
        <f t="shared" si="103"/>
        <v>0</v>
      </c>
      <c r="AH268" s="39"/>
      <c r="AI268" s="39">
        <f t="shared" si="104"/>
        <v>0</v>
      </c>
      <c r="AJ268" s="39"/>
      <c r="AK268" s="39">
        <f t="shared" si="105"/>
        <v>0</v>
      </c>
      <c r="AL268" s="39"/>
      <c r="AM268" s="39">
        <f t="shared" si="106"/>
        <v>0</v>
      </c>
      <c r="AN268" s="40">
        <f t="shared" si="100"/>
        <v>0</v>
      </c>
      <c r="AO268" s="40">
        <f t="shared" si="94"/>
        <v>0</v>
      </c>
      <c r="AP268" s="40">
        <f t="shared" si="97"/>
        <v>19.3</v>
      </c>
      <c r="AQ268" s="42">
        <f t="shared" si="98"/>
        <v>37.64</v>
      </c>
      <c r="AR268" s="43"/>
      <c r="AS268" s="45"/>
      <c r="AT268" s="46">
        <f t="shared" si="85"/>
        <v>0</v>
      </c>
      <c r="AU268" s="47" t="str">
        <f t="shared" si="107"/>
        <v>NÃO MEDIDO</v>
      </c>
      <c r="AV268" s="48"/>
    </row>
    <row r="269" spans="1:48" s="49" customFormat="1" ht="34.5" customHeight="1" x14ac:dyDescent="0.2">
      <c r="A269" s="49" t="s">
        <v>33</v>
      </c>
      <c r="C269" s="108">
        <v>140800</v>
      </c>
      <c r="D269" s="93" t="s">
        <v>199</v>
      </c>
      <c r="E269" s="94"/>
      <c r="F269" s="95"/>
      <c r="G269" s="96"/>
      <c r="H269" s="97"/>
      <c r="I269" s="95"/>
      <c r="J269" s="98"/>
      <c r="K269" s="99">
        <f t="shared" si="101"/>
        <v>0</v>
      </c>
      <c r="L269" s="39"/>
      <c r="M269" s="39"/>
      <c r="N269" s="39"/>
      <c r="O269" s="39">
        <f t="shared" si="86"/>
        <v>0</v>
      </c>
      <c r="P269" s="39"/>
      <c r="Q269" s="39">
        <f t="shared" si="87"/>
        <v>0</v>
      </c>
      <c r="R269" s="39"/>
      <c r="S269" s="39">
        <f t="shared" si="88"/>
        <v>0</v>
      </c>
      <c r="T269" s="39"/>
      <c r="U269" s="39">
        <f t="shared" si="89"/>
        <v>0</v>
      </c>
      <c r="V269" s="39"/>
      <c r="W269" s="39">
        <f t="shared" si="90"/>
        <v>0</v>
      </c>
      <c r="X269" s="39"/>
      <c r="Y269" s="39">
        <f t="shared" si="91"/>
        <v>0</v>
      </c>
      <c r="Z269" s="39"/>
      <c r="AA269" s="39">
        <f t="shared" si="92"/>
        <v>0</v>
      </c>
      <c r="AB269" s="39"/>
      <c r="AC269" s="39">
        <f t="shared" si="93"/>
        <v>0</v>
      </c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40">
        <f t="shared" si="100"/>
        <v>0</v>
      </c>
      <c r="AO269" s="40">
        <f t="shared" si="94"/>
        <v>0</v>
      </c>
      <c r="AP269" s="40"/>
      <c r="AQ269" s="42"/>
      <c r="AR269" s="43"/>
      <c r="AS269" s="45"/>
      <c r="AT269" s="46">
        <f t="shared" si="85"/>
        <v>0</v>
      </c>
      <c r="AU269" s="47" t="str">
        <f t="shared" si="107"/>
        <v>NÃO MEDIDO</v>
      </c>
      <c r="AV269" s="48"/>
    </row>
    <row r="270" spans="1:48" s="49" customFormat="1" ht="48" customHeight="1" x14ac:dyDescent="0.2">
      <c r="A270" s="49" t="s">
        <v>37</v>
      </c>
      <c r="C270" s="92" t="s">
        <v>532</v>
      </c>
      <c r="D270" s="93" t="s">
        <v>533</v>
      </c>
      <c r="E270" s="94" t="s">
        <v>58</v>
      </c>
      <c r="F270" s="95">
        <v>165.8</v>
      </c>
      <c r="G270" s="96"/>
      <c r="H270" s="97"/>
      <c r="I270" s="95">
        <f t="shared" si="99"/>
        <v>165.8</v>
      </c>
      <c r="J270" s="98">
        <v>104.98</v>
      </c>
      <c r="K270" s="99">
        <f t="shared" si="101"/>
        <v>17405.68</v>
      </c>
      <c r="L270" s="39"/>
      <c r="M270" s="39">
        <f t="shared" si="96"/>
        <v>0</v>
      </c>
      <c r="N270" s="39"/>
      <c r="O270" s="39">
        <f t="shared" si="86"/>
        <v>0</v>
      </c>
      <c r="P270" s="39"/>
      <c r="Q270" s="39">
        <f t="shared" si="87"/>
        <v>0</v>
      </c>
      <c r="R270" s="39"/>
      <c r="S270" s="39">
        <f t="shared" si="88"/>
        <v>0</v>
      </c>
      <c r="T270" s="39"/>
      <c r="U270" s="39">
        <f t="shared" si="89"/>
        <v>0</v>
      </c>
      <c r="V270" s="39"/>
      <c r="W270" s="39">
        <f t="shared" si="90"/>
        <v>0</v>
      </c>
      <c r="X270" s="39"/>
      <c r="Y270" s="39">
        <f t="shared" si="91"/>
        <v>0</v>
      </c>
      <c r="Z270" s="39"/>
      <c r="AA270" s="39">
        <f t="shared" si="92"/>
        <v>0</v>
      </c>
      <c r="AB270" s="39"/>
      <c r="AC270" s="39">
        <f t="shared" si="93"/>
        <v>0</v>
      </c>
      <c r="AD270" s="39"/>
      <c r="AE270" s="39">
        <f t="shared" si="102"/>
        <v>0</v>
      </c>
      <c r="AF270" s="39"/>
      <c r="AG270" s="39">
        <f t="shared" si="103"/>
        <v>0</v>
      </c>
      <c r="AH270" s="39"/>
      <c r="AI270" s="39">
        <f t="shared" si="104"/>
        <v>0</v>
      </c>
      <c r="AJ270" s="39"/>
      <c r="AK270" s="39">
        <f t="shared" si="105"/>
        <v>0</v>
      </c>
      <c r="AL270" s="39"/>
      <c r="AM270" s="39">
        <f t="shared" si="106"/>
        <v>0</v>
      </c>
      <c r="AN270" s="40">
        <f t="shared" si="100"/>
        <v>0</v>
      </c>
      <c r="AO270" s="40">
        <f t="shared" si="94"/>
        <v>0</v>
      </c>
      <c r="AP270" s="40">
        <f t="shared" si="97"/>
        <v>165.8</v>
      </c>
      <c r="AQ270" s="42">
        <f t="shared" si="98"/>
        <v>17405.68</v>
      </c>
      <c r="AR270" s="43"/>
      <c r="AS270" s="45"/>
      <c r="AT270" s="46">
        <f t="shared" si="85"/>
        <v>0</v>
      </c>
      <c r="AU270" s="47" t="str">
        <f t="shared" si="107"/>
        <v>NÃO MEDIDO</v>
      </c>
      <c r="AV270" s="48"/>
    </row>
    <row r="271" spans="1:48" s="49" customFormat="1" ht="33" customHeight="1" x14ac:dyDescent="0.2">
      <c r="A271" s="49" t="s">
        <v>37</v>
      </c>
      <c r="C271" s="92" t="s">
        <v>534</v>
      </c>
      <c r="D271" s="93" t="s">
        <v>535</v>
      </c>
      <c r="E271" s="94" t="s">
        <v>58</v>
      </c>
      <c r="F271" s="95">
        <v>1250.7</v>
      </c>
      <c r="G271" s="96"/>
      <c r="H271" s="97"/>
      <c r="I271" s="95">
        <f t="shared" si="99"/>
        <v>1250.7</v>
      </c>
      <c r="J271" s="98">
        <v>8.32</v>
      </c>
      <c r="K271" s="99">
        <f t="shared" si="101"/>
        <v>10405.82</v>
      </c>
      <c r="L271" s="39"/>
      <c r="M271" s="39">
        <f t="shared" si="96"/>
        <v>0</v>
      </c>
      <c r="N271" s="39"/>
      <c r="O271" s="39">
        <f t="shared" si="86"/>
        <v>0</v>
      </c>
      <c r="P271" s="39"/>
      <c r="Q271" s="39">
        <f t="shared" si="87"/>
        <v>0</v>
      </c>
      <c r="R271" s="39"/>
      <c r="S271" s="39">
        <f t="shared" si="88"/>
        <v>0</v>
      </c>
      <c r="T271" s="39"/>
      <c r="U271" s="39">
        <f t="shared" si="89"/>
        <v>0</v>
      </c>
      <c r="V271" s="39"/>
      <c r="W271" s="39">
        <f t="shared" si="90"/>
        <v>0</v>
      </c>
      <c r="X271" s="39"/>
      <c r="Y271" s="39">
        <f t="shared" si="91"/>
        <v>0</v>
      </c>
      <c r="Z271" s="39"/>
      <c r="AA271" s="39">
        <f t="shared" si="92"/>
        <v>0</v>
      </c>
      <c r="AB271" s="39"/>
      <c r="AC271" s="39">
        <f t="shared" si="93"/>
        <v>0</v>
      </c>
      <c r="AD271" s="39"/>
      <c r="AE271" s="39">
        <f t="shared" si="102"/>
        <v>0</v>
      </c>
      <c r="AF271" s="39"/>
      <c r="AG271" s="39">
        <f t="shared" si="103"/>
        <v>0</v>
      </c>
      <c r="AH271" s="39"/>
      <c r="AI271" s="39">
        <f t="shared" si="104"/>
        <v>0</v>
      </c>
      <c r="AJ271" s="39"/>
      <c r="AK271" s="39">
        <f t="shared" si="105"/>
        <v>0</v>
      </c>
      <c r="AL271" s="39"/>
      <c r="AM271" s="39">
        <f t="shared" si="106"/>
        <v>0</v>
      </c>
      <c r="AN271" s="40">
        <f t="shared" si="100"/>
        <v>0</v>
      </c>
      <c r="AO271" s="40">
        <f t="shared" si="94"/>
        <v>0</v>
      </c>
      <c r="AP271" s="40">
        <f t="shared" si="97"/>
        <v>1250.7</v>
      </c>
      <c r="AQ271" s="42">
        <f t="shared" si="98"/>
        <v>10405.82</v>
      </c>
      <c r="AR271" s="43"/>
      <c r="AS271" s="45"/>
      <c r="AT271" s="46">
        <f t="shared" ref="AT271:AT291" si="108">INDEX($L$11:$Y$291,ROW()-9,MATCH($AT$11,$L$11:$Y$11,0))</f>
        <v>0</v>
      </c>
      <c r="AU271" s="47" t="str">
        <f t="shared" si="107"/>
        <v>NÃO MEDIDO</v>
      </c>
      <c r="AV271" s="48"/>
    </row>
    <row r="272" spans="1:48" s="49" customFormat="1" ht="30" customHeight="1" x14ac:dyDescent="0.2">
      <c r="A272" s="6" t="s">
        <v>33</v>
      </c>
      <c r="B272" s="6"/>
      <c r="C272" s="92">
        <v>20</v>
      </c>
      <c r="D272" s="93" t="s">
        <v>215</v>
      </c>
      <c r="E272" s="94"/>
      <c r="F272" s="95"/>
      <c r="G272" s="96"/>
      <c r="H272" s="97"/>
      <c r="I272" s="95">
        <f t="shared" si="99"/>
        <v>0</v>
      </c>
      <c r="J272" s="98"/>
      <c r="K272" s="99">
        <f t="shared" si="101"/>
        <v>0</v>
      </c>
      <c r="L272" s="39"/>
      <c r="M272" s="39">
        <f t="shared" si="96"/>
        <v>0</v>
      </c>
      <c r="N272" s="39"/>
      <c r="O272" s="39">
        <f t="shared" ref="O272:O291" si="109">ROUND(N272*$I272,2)</f>
        <v>0</v>
      </c>
      <c r="P272" s="39"/>
      <c r="Q272" s="39">
        <f t="shared" ref="Q272:Q291" si="110">ROUND(P272*$I272,2)</f>
        <v>0</v>
      </c>
      <c r="R272" s="39"/>
      <c r="S272" s="39">
        <f t="shared" ref="S272:S291" si="111">ROUND(R272*$I272,2)</f>
        <v>0</v>
      </c>
      <c r="T272" s="39"/>
      <c r="U272" s="39">
        <f t="shared" ref="U272:U291" si="112">ROUND(T272*$I272,2)</f>
        <v>0</v>
      </c>
      <c r="V272" s="39"/>
      <c r="W272" s="39">
        <f t="shared" ref="W272:W291" si="113">ROUND(V272*$I272,2)</f>
        <v>0</v>
      </c>
      <c r="X272" s="39"/>
      <c r="Y272" s="39">
        <f t="shared" ref="Y272:Y291" si="114">ROUND(X272*$I272,2)</f>
        <v>0</v>
      </c>
      <c r="Z272" s="39"/>
      <c r="AA272" s="39">
        <f t="shared" ref="AA272:AA291" si="115">ROUND(Z272*$I272,2)</f>
        <v>0</v>
      </c>
      <c r="AB272" s="39"/>
      <c r="AC272" s="39">
        <f t="shared" ref="AC272:AC291" si="116">ROUND(AB272*$I272,2)</f>
        <v>0</v>
      </c>
      <c r="AD272" s="39"/>
      <c r="AE272" s="39">
        <f t="shared" si="102"/>
        <v>0</v>
      </c>
      <c r="AF272" s="39"/>
      <c r="AG272" s="39">
        <f t="shared" si="103"/>
        <v>0</v>
      </c>
      <c r="AH272" s="39"/>
      <c r="AI272" s="39">
        <f t="shared" si="104"/>
        <v>0</v>
      </c>
      <c r="AJ272" s="39"/>
      <c r="AK272" s="39">
        <f t="shared" si="105"/>
        <v>0</v>
      </c>
      <c r="AL272" s="39"/>
      <c r="AM272" s="39">
        <f t="shared" si="106"/>
        <v>0</v>
      </c>
      <c r="AN272" s="40">
        <f t="shared" si="100"/>
        <v>0</v>
      </c>
      <c r="AO272" s="40">
        <f t="shared" ref="AO272:AO291" si="117">SUMIF($L$11:$AM$11,"VALOR MEDIDO",L272:AM272)</f>
        <v>0</v>
      </c>
      <c r="AP272" s="40">
        <f t="shared" si="97"/>
        <v>0</v>
      </c>
      <c r="AQ272" s="42">
        <f t="shared" si="98"/>
        <v>0</v>
      </c>
      <c r="AR272" s="43"/>
      <c r="AS272" s="45"/>
      <c r="AT272" s="46">
        <f t="shared" si="108"/>
        <v>0</v>
      </c>
      <c r="AU272" s="47" t="str">
        <f>IF(COUNTIF(AU273:AU279,"MEDIDO")&lt;&gt;0,"MEDIDO","NÃO MEDIDO")</f>
        <v>NÃO MEDIDO</v>
      </c>
      <c r="AV272" s="48"/>
    </row>
    <row r="273" spans="1:48" s="49" customFormat="1" ht="30" customHeight="1" x14ac:dyDescent="0.2">
      <c r="A273" s="6" t="s">
        <v>33</v>
      </c>
      <c r="B273" s="6"/>
      <c r="C273" s="92">
        <v>200900</v>
      </c>
      <c r="D273" s="93" t="s">
        <v>546</v>
      </c>
      <c r="E273" s="94"/>
      <c r="F273" s="95"/>
      <c r="G273" s="96"/>
      <c r="H273" s="97"/>
      <c r="I273" s="95">
        <f t="shared" si="99"/>
        <v>0</v>
      </c>
      <c r="J273" s="98"/>
      <c r="K273" s="99">
        <f t="shared" si="101"/>
        <v>0</v>
      </c>
      <c r="L273" s="39"/>
      <c r="M273" s="39">
        <f t="shared" ref="M273:M291" si="118">ROUND(L273*$J273,2)</f>
        <v>0</v>
      </c>
      <c r="N273" s="39"/>
      <c r="O273" s="39">
        <f t="shared" si="109"/>
        <v>0</v>
      </c>
      <c r="P273" s="39"/>
      <c r="Q273" s="39">
        <f t="shared" si="110"/>
        <v>0</v>
      </c>
      <c r="R273" s="39"/>
      <c r="S273" s="39">
        <f t="shared" si="111"/>
        <v>0</v>
      </c>
      <c r="T273" s="39"/>
      <c r="U273" s="39">
        <f t="shared" si="112"/>
        <v>0</v>
      </c>
      <c r="V273" s="39"/>
      <c r="W273" s="39">
        <f t="shared" si="113"/>
        <v>0</v>
      </c>
      <c r="X273" s="39"/>
      <c r="Y273" s="39">
        <f t="shared" si="114"/>
        <v>0</v>
      </c>
      <c r="Z273" s="39"/>
      <c r="AA273" s="39">
        <f t="shared" si="115"/>
        <v>0</v>
      </c>
      <c r="AB273" s="39"/>
      <c r="AC273" s="39">
        <f t="shared" si="116"/>
        <v>0</v>
      </c>
      <c r="AD273" s="39"/>
      <c r="AE273" s="39">
        <f t="shared" si="102"/>
        <v>0</v>
      </c>
      <c r="AF273" s="39"/>
      <c r="AG273" s="39">
        <f t="shared" si="103"/>
        <v>0</v>
      </c>
      <c r="AH273" s="39"/>
      <c r="AI273" s="39">
        <f t="shared" si="104"/>
        <v>0</v>
      </c>
      <c r="AJ273" s="39"/>
      <c r="AK273" s="39">
        <f t="shared" si="105"/>
        <v>0</v>
      </c>
      <c r="AL273" s="39"/>
      <c r="AM273" s="39">
        <f t="shared" si="106"/>
        <v>0</v>
      </c>
      <c r="AN273" s="40">
        <f t="shared" si="100"/>
        <v>0</v>
      </c>
      <c r="AO273" s="40">
        <f t="shared" si="117"/>
        <v>0</v>
      </c>
      <c r="AP273" s="40">
        <f t="shared" si="97"/>
        <v>0</v>
      </c>
      <c r="AQ273" s="42">
        <f t="shared" si="98"/>
        <v>0</v>
      </c>
      <c r="AR273" s="43"/>
      <c r="AS273" s="45"/>
      <c r="AT273" s="46">
        <f t="shared" si="108"/>
        <v>0</v>
      </c>
      <c r="AU273" s="47" t="str">
        <f>IF(COUNTIF(AU274:AU279,"MEDIDO")&lt;&gt;0,"MEDIDO","NÃO MEDIDO")</f>
        <v>NÃO MEDIDO</v>
      </c>
      <c r="AV273" s="48"/>
    </row>
    <row r="274" spans="1:48" s="49" customFormat="1" ht="57" customHeight="1" x14ac:dyDescent="0.2">
      <c r="A274" s="49" t="s">
        <v>37</v>
      </c>
      <c r="C274" s="92" t="s">
        <v>536</v>
      </c>
      <c r="D274" s="93" t="s">
        <v>537</v>
      </c>
      <c r="E274" s="94" t="s">
        <v>58</v>
      </c>
      <c r="F274" s="95">
        <v>257</v>
      </c>
      <c r="G274" s="96"/>
      <c r="H274" s="97"/>
      <c r="I274" s="95">
        <f t="shared" si="99"/>
        <v>257</v>
      </c>
      <c r="J274" s="98">
        <v>15.94</v>
      </c>
      <c r="K274" s="99">
        <f t="shared" si="101"/>
        <v>4096.58</v>
      </c>
      <c r="L274" s="39"/>
      <c r="M274" s="39">
        <f t="shared" si="118"/>
        <v>0</v>
      </c>
      <c r="N274" s="39"/>
      <c r="O274" s="39">
        <f t="shared" si="109"/>
        <v>0</v>
      </c>
      <c r="P274" s="39"/>
      <c r="Q274" s="39">
        <f t="shared" si="110"/>
        <v>0</v>
      </c>
      <c r="R274" s="39"/>
      <c r="S274" s="39">
        <f t="shared" si="111"/>
        <v>0</v>
      </c>
      <c r="T274" s="39"/>
      <c r="U274" s="39">
        <f t="shared" si="112"/>
        <v>0</v>
      </c>
      <c r="V274" s="39"/>
      <c r="W274" s="39">
        <f t="shared" si="113"/>
        <v>0</v>
      </c>
      <c r="X274" s="39"/>
      <c r="Y274" s="39">
        <f t="shared" si="114"/>
        <v>0</v>
      </c>
      <c r="Z274" s="39"/>
      <c r="AA274" s="39">
        <f t="shared" si="115"/>
        <v>0</v>
      </c>
      <c r="AB274" s="39"/>
      <c r="AC274" s="39">
        <f t="shared" si="116"/>
        <v>0</v>
      </c>
      <c r="AD274" s="39"/>
      <c r="AE274" s="39">
        <f t="shared" si="102"/>
        <v>0</v>
      </c>
      <c r="AF274" s="39"/>
      <c r="AG274" s="39">
        <f t="shared" si="103"/>
        <v>0</v>
      </c>
      <c r="AH274" s="39"/>
      <c r="AI274" s="39">
        <f t="shared" si="104"/>
        <v>0</v>
      </c>
      <c r="AJ274" s="39"/>
      <c r="AK274" s="39">
        <f t="shared" si="105"/>
        <v>0</v>
      </c>
      <c r="AL274" s="39"/>
      <c r="AM274" s="39">
        <f t="shared" si="106"/>
        <v>0</v>
      </c>
      <c r="AN274" s="40">
        <f t="shared" si="100"/>
        <v>0</v>
      </c>
      <c r="AO274" s="40">
        <f t="shared" si="117"/>
        <v>0</v>
      </c>
      <c r="AP274" s="40">
        <f t="shared" si="97"/>
        <v>257</v>
      </c>
      <c r="AQ274" s="42">
        <f t="shared" si="98"/>
        <v>4096.58</v>
      </c>
      <c r="AR274" s="43"/>
      <c r="AS274" s="45"/>
      <c r="AT274" s="46">
        <f t="shared" si="108"/>
        <v>0</v>
      </c>
      <c r="AU274" s="47" t="str">
        <f t="shared" ref="AU274:AU279" si="119">IF(AT274&lt;&gt;0,"MEDIDO","NÃO MEDIDO")</f>
        <v>NÃO MEDIDO</v>
      </c>
      <c r="AV274" s="48"/>
    </row>
    <row r="275" spans="1:48" s="49" customFormat="1" ht="46.5" customHeight="1" x14ac:dyDescent="0.2">
      <c r="A275" s="49" t="s">
        <v>37</v>
      </c>
      <c r="C275" s="92" t="s">
        <v>538</v>
      </c>
      <c r="D275" s="93" t="s">
        <v>539</v>
      </c>
      <c r="E275" s="94" t="s">
        <v>58</v>
      </c>
      <c r="F275" s="95">
        <v>647.5</v>
      </c>
      <c r="G275" s="96"/>
      <c r="H275" s="97"/>
      <c r="I275" s="95">
        <f t="shared" si="99"/>
        <v>647.5</v>
      </c>
      <c r="J275" s="98">
        <v>28.97</v>
      </c>
      <c r="K275" s="99">
        <f t="shared" si="101"/>
        <v>18758.080000000002</v>
      </c>
      <c r="L275" s="39"/>
      <c r="M275" s="39">
        <f t="shared" si="118"/>
        <v>0</v>
      </c>
      <c r="N275" s="39"/>
      <c r="O275" s="39">
        <f t="shared" si="109"/>
        <v>0</v>
      </c>
      <c r="P275" s="39"/>
      <c r="Q275" s="39">
        <f t="shared" si="110"/>
        <v>0</v>
      </c>
      <c r="R275" s="39"/>
      <c r="S275" s="39">
        <f t="shared" si="111"/>
        <v>0</v>
      </c>
      <c r="T275" s="39"/>
      <c r="U275" s="39">
        <f t="shared" si="112"/>
        <v>0</v>
      </c>
      <c r="V275" s="39"/>
      <c r="W275" s="39">
        <f t="shared" si="113"/>
        <v>0</v>
      </c>
      <c r="X275" s="39"/>
      <c r="Y275" s="39">
        <f t="shared" si="114"/>
        <v>0</v>
      </c>
      <c r="Z275" s="39"/>
      <c r="AA275" s="39">
        <f t="shared" si="115"/>
        <v>0</v>
      </c>
      <c r="AB275" s="39"/>
      <c r="AC275" s="39">
        <f t="shared" si="116"/>
        <v>0</v>
      </c>
      <c r="AD275" s="39"/>
      <c r="AE275" s="39">
        <f t="shared" si="102"/>
        <v>0</v>
      </c>
      <c r="AF275" s="39"/>
      <c r="AG275" s="39">
        <f t="shared" si="103"/>
        <v>0</v>
      </c>
      <c r="AH275" s="39"/>
      <c r="AI275" s="39">
        <f t="shared" si="104"/>
        <v>0</v>
      </c>
      <c r="AJ275" s="39"/>
      <c r="AK275" s="39">
        <f t="shared" si="105"/>
        <v>0</v>
      </c>
      <c r="AL275" s="39"/>
      <c r="AM275" s="39">
        <f t="shared" si="106"/>
        <v>0</v>
      </c>
      <c r="AN275" s="40">
        <f t="shared" si="100"/>
        <v>0</v>
      </c>
      <c r="AO275" s="40">
        <f t="shared" si="117"/>
        <v>0</v>
      </c>
      <c r="AP275" s="40">
        <f t="shared" ref="AP275:AP291" si="120">I275-AN275</f>
        <v>647.5</v>
      </c>
      <c r="AQ275" s="42">
        <f t="shared" ref="AQ275:AQ291" si="121">K275-AO275</f>
        <v>18758.080000000002</v>
      </c>
      <c r="AR275" s="43"/>
      <c r="AS275" s="45"/>
      <c r="AT275" s="46">
        <f t="shared" si="108"/>
        <v>0</v>
      </c>
      <c r="AU275" s="47" t="str">
        <f t="shared" si="119"/>
        <v>NÃO MEDIDO</v>
      </c>
      <c r="AV275" s="48"/>
    </row>
    <row r="276" spans="1:48" s="49" customFormat="1" ht="41.25" customHeight="1" x14ac:dyDescent="0.2">
      <c r="A276" s="49" t="s">
        <v>37</v>
      </c>
      <c r="C276" s="92" t="s">
        <v>540</v>
      </c>
      <c r="D276" s="93" t="s">
        <v>541</v>
      </c>
      <c r="E276" s="94" t="s">
        <v>58</v>
      </c>
      <c r="F276" s="95">
        <v>1289.5999999999999</v>
      </c>
      <c r="G276" s="96"/>
      <c r="H276" s="97"/>
      <c r="I276" s="95">
        <f t="shared" ref="I276:I291" si="122">F276+G276+H276</f>
        <v>1289.5999999999999</v>
      </c>
      <c r="J276" s="98">
        <v>6.34</v>
      </c>
      <c r="K276" s="99">
        <f t="shared" si="101"/>
        <v>8176.06</v>
      </c>
      <c r="L276" s="39"/>
      <c r="M276" s="39">
        <f t="shared" si="118"/>
        <v>0</v>
      </c>
      <c r="N276" s="39"/>
      <c r="O276" s="39">
        <f t="shared" si="109"/>
        <v>0</v>
      </c>
      <c r="P276" s="39"/>
      <c r="Q276" s="39">
        <f t="shared" si="110"/>
        <v>0</v>
      </c>
      <c r="R276" s="39"/>
      <c r="S276" s="39">
        <f t="shared" si="111"/>
        <v>0</v>
      </c>
      <c r="T276" s="39"/>
      <c r="U276" s="39">
        <f t="shared" si="112"/>
        <v>0</v>
      </c>
      <c r="V276" s="39"/>
      <c r="W276" s="39">
        <f t="shared" si="113"/>
        <v>0</v>
      </c>
      <c r="X276" s="39"/>
      <c r="Y276" s="39">
        <f t="shared" si="114"/>
        <v>0</v>
      </c>
      <c r="Z276" s="39"/>
      <c r="AA276" s="39">
        <f t="shared" si="115"/>
        <v>0</v>
      </c>
      <c r="AB276" s="39"/>
      <c r="AC276" s="39">
        <f t="shared" si="116"/>
        <v>0</v>
      </c>
      <c r="AD276" s="39"/>
      <c r="AE276" s="39">
        <f t="shared" si="102"/>
        <v>0</v>
      </c>
      <c r="AF276" s="39"/>
      <c r="AG276" s="39">
        <f t="shared" si="103"/>
        <v>0</v>
      </c>
      <c r="AH276" s="39"/>
      <c r="AI276" s="39">
        <f t="shared" si="104"/>
        <v>0</v>
      </c>
      <c r="AJ276" s="39"/>
      <c r="AK276" s="39">
        <f t="shared" si="105"/>
        <v>0</v>
      </c>
      <c r="AL276" s="39"/>
      <c r="AM276" s="39">
        <f t="shared" si="106"/>
        <v>0</v>
      </c>
      <c r="AN276" s="40">
        <f t="shared" si="100"/>
        <v>0</v>
      </c>
      <c r="AO276" s="40">
        <f t="shared" si="117"/>
        <v>0</v>
      </c>
      <c r="AP276" s="40">
        <f t="shared" si="120"/>
        <v>1289.5999999999999</v>
      </c>
      <c r="AQ276" s="42">
        <f t="shared" si="121"/>
        <v>8176.06</v>
      </c>
      <c r="AR276" s="43"/>
      <c r="AS276" s="45"/>
      <c r="AT276" s="46">
        <f t="shared" si="108"/>
        <v>0</v>
      </c>
      <c r="AU276" s="47" t="str">
        <f t="shared" si="119"/>
        <v>NÃO MEDIDO</v>
      </c>
      <c r="AV276" s="48"/>
    </row>
    <row r="277" spans="1:48" s="49" customFormat="1" ht="39" customHeight="1" x14ac:dyDescent="0.2">
      <c r="A277" s="49" t="s">
        <v>37</v>
      </c>
      <c r="C277" s="92" t="s">
        <v>542</v>
      </c>
      <c r="D277" s="93" t="s">
        <v>543</v>
      </c>
      <c r="E277" s="94" t="s">
        <v>61</v>
      </c>
      <c r="F277" s="95">
        <v>1</v>
      </c>
      <c r="G277" s="96"/>
      <c r="H277" s="97"/>
      <c r="I277" s="95">
        <f t="shared" si="122"/>
        <v>1</v>
      </c>
      <c r="J277" s="98">
        <v>25.24</v>
      </c>
      <c r="K277" s="99">
        <f t="shared" si="101"/>
        <v>25.24</v>
      </c>
      <c r="L277" s="39"/>
      <c r="M277" s="39">
        <f t="shared" si="118"/>
        <v>0</v>
      </c>
      <c r="N277" s="39"/>
      <c r="O277" s="39">
        <f t="shared" si="109"/>
        <v>0</v>
      </c>
      <c r="P277" s="39"/>
      <c r="Q277" s="39">
        <f t="shared" si="110"/>
        <v>0</v>
      </c>
      <c r="R277" s="39"/>
      <c r="S277" s="39">
        <f t="shared" si="111"/>
        <v>0</v>
      </c>
      <c r="T277" s="39"/>
      <c r="U277" s="39">
        <f t="shared" si="112"/>
        <v>0</v>
      </c>
      <c r="V277" s="39"/>
      <c r="W277" s="39">
        <f t="shared" si="113"/>
        <v>0</v>
      </c>
      <c r="X277" s="39"/>
      <c r="Y277" s="39">
        <f t="shared" si="114"/>
        <v>0</v>
      </c>
      <c r="Z277" s="39"/>
      <c r="AA277" s="39">
        <f t="shared" si="115"/>
        <v>0</v>
      </c>
      <c r="AB277" s="39"/>
      <c r="AC277" s="39">
        <f t="shared" si="116"/>
        <v>0</v>
      </c>
      <c r="AD277" s="39"/>
      <c r="AE277" s="39">
        <f t="shared" si="102"/>
        <v>0</v>
      </c>
      <c r="AF277" s="39"/>
      <c r="AG277" s="39">
        <f t="shared" si="103"/>
        <v>0</v>
      </c>
      <c r="AH277" s="39"/>
      <c r="AI277" s="39">
        <f t="shared" si="104"/>
        <v>0</v>
      </c>
      <c r="AJ277" s="39"/>
      <c r="AK277" s="39">
        <f t="shared" si="105"/>
        <v>0</v>
      </c>
      <c r="AL277" s="39"/>
      <c r="AM277" s="39">
        <f t="shared" si="106"/>
        <v>0</v>
      </c>
      <c r="AN277" s="40">
        <f t="shared" ref="AN277:AN291" si="123">SUMIF($L$11:$AM$11,"QUANTIDADE",L277:AM277)</f>
        <v>0</v>
      </c>
      <c r="AO277" s="40">
        <f t="shared" si="117"/>
        <v>0</v>
      </c>
      <c r="AP277" s="40">
        <f t="shared" si="120"/>
        <v>1</v>
      </c>
      <c r="AQ277" s="42">
        <f t="shared" si="121"/>
        <v>25.24</v>
      </c>
      <c r="AR277" s="43"/>
      <c r="AS277" s="45"/>
      <c r="AT277" s="46">
        <f t="shared" si="108"/>
        <v>0</v>
      </c>
      <c r="AU277" s="47" t="str">
        <f t="shared" si="119"/>
        <v>NÃO MEDIDO</v>
      </c>
      <c r="AV277" s="48"/>
    </row>
    <row r="278" spans="1:48" s="49" customFormat="1" ht="57" customHeight="1" x14ac:dyDescent="0.2">
      <c r="A278" s="49" t="s">
        <v>37</v>
      </c>
      <c r="C278" s="92" t="s">
        <v>544</v>
      </c>
      <c r="D278" s="93" t="s">
        <v>545</v>
      </c>
      <c r="E278" s="94" t="s">
        <v>58</v>
      </c>
      <c r="F278" s="95">
        <v>11.3</v>
      </c>
      <c r="G278" s="96"/>
      <c r="H278" s="97"/>
      <c r="I278" s="95">
        <f t="shared" si="122"/>
        <v>11.3</v>
      </c>
      <c r="J278" s="98">
        <v>42.46</v>
      </c>
      <c r="K278" s="99">
        <f t="shared" si="101"/>
        <v>479.8</v>
      </c>
      <c r="L278" s="39"/>
      <c r="M278" s="39">
        <f t="shared" si="118"/>
        <v>0</v>
      </c>
      <c r="N278" s="39"/>
      <c r="O278" s="39">
        <f t="shared" si="109"/>
        <v>0</v>
      </c>
      <c r="P278" s="39"/>
      <c r="Q278" s="39">
        <f t="shared" si="110"/>
        <v>0</v>
      </c>
      <c r="R278" s="39"/>
      <c r="S278" s="39">
        <f t="shared" si="111"/>
        <v>0</v>
      </c>
      <c r="T278" s="39"/>
      <c r="U278" s="39">
        <f t="shared" si="112"/>
        <v>0</v>
      </c>
      <c r="V278" s="39"/>
      <c r="W278" s="39">
        <f t="shared" si="113"/>
        <v>0</v>
      </c>
      <c r="X278" s="39"/>
      <c r="Y278" s="39">
        <f t="shared" si="114"/>
        <v>0</v>
      </c>
      <c r="Z278" s="39"/>
      <c r="AA278" s="39">
        <f t="shared" si="115"/>
        <v>0</v>
      </c>
      <c r="AB278" s="39"/>
      <c r="AC278" s="39">
        <f t="shared" si="116"/>
        <v>0</v>
      </c>
      <c r="AD278" s="39"/>
      <c r="AE278" s="39">
        <f t="shared" si="102"/>
        <v>0</v>
      </c>
      <c r="AF278" s="39"/>
      <c r="AG278" s="39">
        <f t="shared" si="103"/>
        <v>0</v>
      </c>
      <c r="AH278" s="39"/>
      <c r="AI278" s="39">
        <f t="shared" si="104"/>
        <v>0</v>
      </c>
      <c r="AJ278" s="39"/>
      <c r="AK278" s="39">
        <f t="shared" si="105"/>
        <v>0</v>
      </c>
      <c r="AL278" s="39"/>
      <c r="AM278" s="39">
        <f t="shared" si="106"/>
        <v>0</v>
      </c>
      <c r="AN278" s="40">
        <f t="shared" si="123"/>
        <v>0</v>
      </c>
      <c r="AO278" s="40">
        <f t="shared" si="117"/>
        <v>0</v>
      </c>
      <c r="AP278" s="40">
        <f t="shared" si="120"/>
        <v>11.3</v>
      </c>
      <c r="AQ278" s="42">
        <f t="shared" si="121"/>
        <v>479.8</v>
      </c>
      <c r="AR278" s="43"/>
      <c r="AS278" s="45"/>
      <c r="AT278" s="46">
        <f t="shared" si="108"/>
        <v>0</v>
      </c>
      <c r="AU278" s="47" t="str">
        <f t="shared" si="119"/>
        <v>NÃO MEDIDO</v>
      </c>
      <c r="AV278" s="48"/>
    </row>
    <row r="279" spans="1:48" s="49" customFormat="1" ht="36.75" customHeight="1" x14ac:dyDescent="0.2">
      <c r="A279" s="49" t="s">
        <v>37</v>
      </c>
      <c r="C279" s="92" t="s">
        <v>216</v>
      </c>
      <c r="D279" s="93" t="s">
        <v>217</v>
      </c>
      <c r="E279" s="94" t="s">
        <v>58</v>
      </c>
      <c r="F279" s="95">
        <v>2207.5</v>
      </c>
      <c r="G279" s="96"/>
      <c r="H279" s="97"/>
      <c r="I279" s="95">
        <f t="shared" si="122"/>
        <v>2207.5</v>
      </c>
      <c r="J279" s="98">
        <v>22.95</v>
      </c>
      <c r="K279" s="99">
        <f t="shared" si="101"/>
        <v>50662.13</v>
      </c>
      <c r="L279" s="39"/>
      <c r="M279" s="39">
        <f t="shared" si="118"/>
        <v>0</v>
      </c>
      <c r="N279" s="39"/>
      <c r="O279" s="39">
        <f t="shared" si="109"/>
        <v>0</v>
      </c>
      <c r="P279" s="39"/>
      <c r="Q279" s="39">
        <f t="shared" si="110"/>
        <v>0</v>
      </c>
      <c r="R279" s="39"/>
      <c r="S279" s="39">
        <f t="shared" si="111"/>
        <v>0</v>
      </c>
      <c r="T279" s="39"/>
      <c r="U279" s="39">
        <f t="shared" si="112"/>
        <v>0</v>
      </c>
      <c r="V279" s="39"/>
      <c r="W279" s="39">
        <f t="shared" si="113"/>
        <v>0</v>
      </c>
      <c r="X279" s="39"/>
      <c r="Y279" s="39">
        <f t="shared" si="114"/>
        <v>0</v>
      </c>
      <c r="Z279" s="39"/>
      <c r="AA279" s="39">
        <f t="shared" si="115"/>
        <v>0</v>
      </c>
      <c r="AB279" s="39"/>
      <c r="AC279" s="39">
        <f t="shared" si="116"/>
        <v>0</v>
      </c>
      <c r="AD279" s="39"/>
      <c r="AE279" s="39">
        <f t="shared" si="102"/>
        <v>0</v>
      </c>
      <c r="AF279" s="39"/>
      <c r="AG279" s="39">
        <f t="shared" si="103"/>
        <v>0</v>
      </c>
      <c r="AH279" s="39"/>
      <c r="AI279" s="39">
        <f t="shared" si="104"/>
        <v>0</v>
      </c>
      <c r="AJ279" s="39"/>
      <c r="AK279" s="39">
        <f t="shared" si="105"/>
        <v>0</v>
      </c>
      <c r="AL279" s="39"/>
      <c r="AM279" s="39">
        <f t="shared" si="106"/>
        <v>0</v>
      </c>
      <c r="AN279" s="40">
        <f t="shared" si="123"/>
        <v>0</v>
      </c>
      <c r="AO279" s="40">
        <f t="shared" si="117"/>
        <v>0</v>
      </c>
      <c r="AP279" s="40">
        <f t="shared" si="120"/>
        <v>2207.5</v>
      </c>
      <c r="AQ279" s="42">
        <f t="shared" si="121"/>
        <v>50662.13</v>
      </c>
      <c r="AR279" s="43"/>
      <c r="AS279" s="45"/>
      <c r="AT279" s="46">
        <f t="shared" si="108"/>
        <v>0</v>
      </c>
      <c r="AU279" s="47" t="str">
        <f t="shared" si="119"/>
        <v>NÃO MEDIDO</v>
      </c>
      <c r="AV279" s="48"/>
    </row>
    <row r="280" spans="1:48" s="49" customFormat="1" ht="30" customHeight="1" x14ac:dyDescent="0.2">
      <c r="A280" s="6" t="s">
        <v>33</v>
      </c>
      <c r="B280" s="6"/>
      <c r="C280" s="92">
        <v>23</v>
      </c>
      <c r="D280" s="93" t="s">
        <v>218</v>
      </c>
      <c r="E280" s="94"/>
      <c r="F280" s="95"/>
      <c r="G280" s="96"/>
      <c r="H280" s="97"/>
      <c r="I280" s="95">
        <f t="shared" si="122"/>
        <v>0</v>
      </c>
      <c r="J280" s="98"/>
      <c r="K280" s="99">
        <f t="shared" si="101"/>
        <v>0</v>
      </c>
      <c r="L280" s="39"/>
      <c r="M280" s="39">
        <f t="shared" si="118"/>
        <v>0</v>
      </c>
      <c r="N280" s="39"/>
      <c r="O280" s="39">
        <f t="shared" si="109"/>
        <v>0</v>
      </c>
      <c r="P280" s="39"/>
      <c r="Q280" s="39">
        <f t="shared" si="110"/>
        <v>0</v>
      </c>
      <c r="R280" s="39"/>
      <c r="S280" s="39">
        <f t="shared" si="111"/>
        <v>0</v>
      </c>
      <c r="T280" s="39"/>
      <c r="U280" s="39">
        <f t="shared" si="112"/>
        <v>0</v>
      </c>
      <c r="V280" s="39"/>
      <c r="W280" s="39">
        <f t="shared" si="113"/>
        <v>0</v>
      </c>
      <c r="X280" s="39"/>
      <c r="Y280" s="39">
        <f t="shared" si="114"/>
        <v>0</v>
      </c>
      <c r="Z280" s="39"/>
      <c r="AA280" s="39">
        <f t="shared" si="115"/>
        <v>0</v>
      </c>
      <c r="AB280" s="39"/>
      <c r="AC280" s="39">
        <f t="shared" si="116"/>
        <v>0</v>
      </c>
      <c r="AD280" s="39"/>
      <c r="AE280" s="39">
        <f t="shared" si="102"/>
        <v>0</v>
      </c>
      <c r="AF280" s="39"/>
      <c r="AG280" s="39">
        <f t="shared" si="103"/>
        <v>0</v>
      </c>
      <c r="AH280" s="39"/>
      <c r="AI280" s="39">
        <f t="shared" si="104"/>
        <v>0</v>
      </c>
      <c r="AJ280" s="39"/>
      <c r="AK280" s="39">
        <f t="shared" si="105"/>
        <v>0</v>
      </c>
      <c r="AL280" s="39"/>
      <c r="AM280" s="39">
        <f t="shared" si="106"/>
        <v>0</v>
      </c>
      <c r="AN280" s="40">
        <f t="shared" si="123"/>
        <v>0</v>
      </c>
      <c r="AO280" s="40">
        <f t="shared" si="117"/>
        <v>0</v>
      </c>
      <c r="AP280" s="40">
        <f t="shared" si="120"/>
        <v>0</v>
      </c>
      <c r="AQ280" s="42">
        <f t="shared" si="121"/>
        <v>0</v>
      </c>
      <c r="AR280" s="43"/>
      <c r="AS280" s="45"/>
      <c r="AT280" s="46">
        <f t="shared" si="108"/>
        <v>0</v>
      </c>
      <c r="AU280" s="47" t="str">
        <f>IF(COUNTIF(AU281:AU288,"MEDIDO")&lt;&gt;0,"MEDIDO","NÃO MEDIDO")</f>
        <v>NÃO MEDIDO</v>
      </c>
      <c r="AV280" s="48"/>
    </row>
    <row r="281" spans="1:48" s="49" customFormat="1" ht="30" customHeight="1" x14ac:dyDescent="0.2">
      <c r="A281" s="6" t="s">
        <v>33</v>
      </c>
      <c r="B281" s="6"/>
      <c r="C281" s="92">
        <v>230100</v>
      </c>
      <c r="D281" s="93" t="s">
        <v>219</v>
      </c>
      <c r="E281" s="94"/>
      <c r="F281" s="95"/>
      <c r="G281" s="96"/>
      <c r="H281" s="97"/>
      <c r="I281" s="95">
        <f t="shared" si="122"/>
        <v>0</v>
      </c>
      <c r="J281" s="98"/>
      <c r="K281" s="99">
        <f t="shared" si="101"/>
        <v>0</v>
      </c>
      <c r="L281" s="39"/>
      <c r="M281" s="39">
        <f t="shared" si="118"/>
        <v>0</v>
      </c>
      <c r="N281" s="39"/>
      <c r="O281" s="39">
        <f t="shared" si="109"/>
        <v>0</v>
      </c>
      <c r="P281" s="39"/>
      <c r="Q281" s="39">
        <f t="shared" si="110"/>
        <v>0</v>
      </c>
      <c r="R281" s="39"/>
      <c r="S281" s="39">
        <f t="shared" si="111"/>
        <v>0</v>
      </c>
      <c r="T281" s="39"/>
      <c r="U281" s="39">
        <f t="shared" si="112"/>
        <v>0</v>
      </c>
      <c r="V281" s="39"/>
      <c r="W281" s="39">
        <f t="shared" si="113"/>
        <v>0</v>
      </c>
      <c r="X281" s="39"/>
      <c r="Y281" s="39">
        <f t="shared" si="114"/>
        <v>0</v>
      </c>
      <c r="Z281" s="39"/>
      <c r="AA281" s="39">
        <f t="shared" si="115"/>
        <v>0</v>
      </c>
      <c r="AB281" s="39"/>
      <c r="AC281" s="39">
        <f t="shared" si="116"/>
        <v>0</v>
      </c>
      <c r="AD281" s="39"/>
      <c r="AE281" s="39">
        <f t="shared" si="102"/>
        <v>0</v>
      </c>
      <c r="AF281" s="39"/>
      <c r="AG281" s="39">
        <f t="shared" si="103"/>
        <v>0</v>
      </c>
      <c r="AH281" s="39"/>
      <c r="AI281" s="39">
        <f t="shared" si="104"/>
        <v>0</v>
      </c>
      <c r="AJ281" s="39"/>
      <c r="AK281" s="39">
        <f t="shared" si="105"/>
        <v>0</v>
      </c>
      <c r="AL281" s="39"/>
      <c r="AM281" s="39">
        <f t="shared" si="106"/>
        <v>0</v>
      </c>
      <c r="AN281" s="40">
        <f t="shared" si="123"/>
        <v>0</v>
      </c>
      <c r="AO281" s="40">
        <f t="shared" si="117"/>
        <v>0</v>
      </c>
      <c r="AP281" s="40">
        <f t="shared" si="120"/>
        <v>0</v>
      </c>
      <c r="AQ281" s="42">
        <f t="shared" si="121"/>
        <v>0</v>
      </c>
      <c r="AR281" s="43"/>
      <c r="AS281" s="45"/>
      <c r="AT281" s="46">
        <f t="shared" si="108"/>
        <v>0</v>
      </c>
      <c r="AU281" s="47" t="str">
        <f>IF(COUNTIF(AU282:AU283,"MEDIDO")&lt;&gt;0,"MEDIDO","NÃO MEDIDO")</f>
        <v>NÃO MEDIDO</v>
      </c>
      <c r="AV281" s="48"/>
    </row>
    <row r="282" spans="1:48" s="49" customFormat="1" ht="54.75" customHeight="1" x14ac:dyDescent="0.2">
      <c r="A282" s="49" t="s">
        <v>37</v>
      </c>
      <c r="C282" s="92" t="s">
        <v>547</v>
      </c>
      <c r="D282" s="93" t="s">
        <v>548</v>
      </c>
      <c r="E282" s="94" t="s">
        <v>58</v>
      </c>
      <c r="F282" s="95">
        <v>1</v>
      </c>
      <c r="G282" s="96"/>
      <c r="H282" s="97"/>
      <c r="I282" s="95">
        <f t="shared" si="122"/>
        <v>1</v>
      </c>
      <c r="J282" s="98">
        <v>149.79</v>
      </c>
      <c r="K282" s="99">
        <f t="shared" si="101"/>
        <v>149.79</v>
      </c>
      <c r="L282" s="39"/>
      <c r="M282" s="39">
        <f t="shared" si="118"/>
        <v>0</v>
      </c>
      <c r="N282" s="39"/>
      <c r="O282" s="39">
        <f t="shared" si="109"/>
        <v>0</v>
      </c>
      <c r="P282" s="39"/>
      <c r="Q282" s="39">
        <f t="shared" si="110"/>
        <v>0</v>
      </c>
      <c r="R282" s="39"/>
      <c r="S282" s="39">
        <f t="shared" si="111"/>
        <v>0</v>
      </c>
      <c r="T282" s="39"/>
      <c r="U282" s="39">
        <f t="shared" si="112"/>
        <v>0</v>
      </c>
      <c r="V282" s="39"/>
      <c r="W282" s="39">
        <f t="shared" si="113"/>
        <v>0</v>
      </c>
      <c r="X282" s="39"/>
      <c r="Y282" s="39">
        <f t="shared" si="114"/>
        <v>0</v>
      </c>
      <c r="Z282" s="39"/>
      <c r="AA282" s="39">
        <f t="shared" si="115"/>
        <v>0</v>
      </c>
      <c r="AB282" s="39"/>
      <c r="AC282" s="39">
        <f t="shared" si="116"/>
        <v>0</v>
      </c>
      <c r="AD282" s="39"/>
      <c r="AE282" s="39">
        <f t="shared" si="102"/>
        <v>0</v>
      </c>
      <c r="AF282" s="39"/>
      <c r="AG282" s="39">
        <f t="shared" si="103"/>
        <v>0</v>
      </c>
      <c r="AH282" s="39"/>
      <c r="AI282" s="39">
        <f t="shared" si="104"/>
        <v>0</v>
      </c>
      <c r="AJ282" s="39"/>
      <c r="AK282" s="39">
        <f t="shared" si="105"/>
        <v>0</v>
      </c>
      <c r="AL282" s="39"/>
      <c r="AM282" s="39">
        <f t="shared" si="106"/>
        <v>0</v>
      </c>
      <c r="AN282" s="40">
        <f t="shared" si="123"/>
        <v>0</v>
      </c>
      <c r="AO282" s="40">
        <f t="shared" si="117"/>
        <v>0</v>
      </c>
      <c r="AP282" s="40">
        <f t="shared" si="120"/>
        <v>1</v>
      </c>
      <c r="AQ282" s="42">
        <f t="shared" si="121"/>
        <v>149.79</v>
      </c>
      <c r="AR282" s="43"/>
      <c r="AS282" s="45"/>
      <c r="AT282" s="46">
        <f t="shared" si="108"/>
        <v>0</v>
      </c>
      <c r="AU282" s="47" t="str">
        <f t="shared" ref="AU282:AU288" si="124">IF(AT282&lt;&gt;0,"MEDIDO","NÃO MEDIDO")</f>
        <v>NÃO MEDIDO</v>
      </c>
      <c r="AV282" s="48"/>
    </row>
    <row r="283" spans="1:48" s="49" customFormat="1" ht="54.75" customHeight="1" x14ac:dyDescent="0.2">
      <c r="A283" s="49" t="s">
        <v>37</v>
      </c>
      <c r="C283" s="92" t="s">
        <v>549</v>
      </c>
      <c r="D283" s="93" t="s">
        <v>550</v>
      </c>
      <c r="E283" s="94" t="s">
        <v>58</v>
      </c>
      <c r="F283" s="95">
        <v>4.4000000000000004</v>
      </c>
      <c r="G283" s="96"/>
      <c r="H283" s="97"/>
      <c r="I283" s="95">
        <f t="shared" si="122"/>
        <v>4.4000000000000004</v>
      </c>
      <c r="J283" s="98">
        <v>50.34</v>
      </c>
      <c r="K283" s="99">
        <f t="shared" si="101"/>
        <v>221.5</v>
      </c>
      <c r="L283" s="39"/>
      <c r="M283" s="39">
        <f t="shared" si="118"/>
        <v>0</v>
      </c>
      <c r="N283" s="39"/>
      <c r="O283" s="39">
        <f t="shared" si="109"/>
        <v>0</v>
      </c>
      <c r="P283" s="39"/>
      <c r="Q283" s="39">
        <f t="shared" si="110"/>
        <v>0</v>
      </c>
      <c r="R283" s="39"/>
      <c r="S283" s="39">
        <f t="shared" si="111"/>
        <v>0</v>
      </c>
      <c r="T283" s="39"/>
      <c r="U283" s="39">
        <f t="shared" si="112"/>
        <v>0</v>
      </c>
      <c r="V283" s="39"/>
      <c r="W283" s="39">
        <f t="shared" si="113"/>
        <v>0</v>
      </c>
      <c r="X283" s="39"/>
      <c r="Y283" s="39">
        <f t="shared" si="114"/>
        <v>0</v>
      </c>
      <c r="Z283" s="39"/>
      <c r="AA283" s="39">
        <f t="shared" si="115"/>
        <v>0</v>
      </c>
      <c r="AB283" s="39"/>
      <c r="AC283" s="39">
        <f t="shared" si="116"/>
        <v>0</v>
      </c>
      <c r="AD283" s="39"/>
      <c r="AE283" s="39">
        <f t="shared" si="102"/>
        <v>0</v>
      </c>
      <c r="AF283" s="39"/>
      <c r="AG283" s="39">
        <f t="shared" si="103"/>
        <v>0</v>
      </c>
      <c r="AH283" s="39"/>
      <c r="AI283" s="39">
        <f t="shared" si="104"/>
        <v>0</v>
      </c>
      <c r="AJ283" s="39"/>
      <c r="AK283" s="39">
        <f t="shared" si="105"/>
        <v>0</v>
      </c>
      <c r="AL283" s="39"/>
      <c r="AM283" s="39">
        <f t="shared" si="106"/>
        <v>0</v>
      </c>
      <c r="AN283" s="40">
        <f t="shared" si="123"/>
        <v>0</v>
      </c>
      <c r="AO283" s="40">
        <f t="shared" si="117"/>
        <v>0</v>
      </c>
      <c r="AP283" s="40">
        <f t="shared" si="120"/>
        <v>4.4000000000000004</v>
      </c>
      <c r="AQ283" s="42">
        <f t="shared" si="121"/>
        <v>221.5</v>
      </c>
      <c r="AR283" s="43"/>
      <c r="AS283" s="45"/>
      <c r="AT283" s="46">
        <f t="shared" si="108"/>
        <v>0</v>
      </c>
      <c r="AU283" s="47" t="str">
        <f t="shared" si="124"/>
        <v>NÃO MEDIDO</v>
      </c>
      <c r="AV283" s="48"/>
    </row>
    <row r="284" spans="1:48" s="49" customFormat="1" ht="54.75" customHeight="1" x14ac:dyDescent="0.2">
      <c r="A284" s="49" t="s">
        <v>37</v>
      </c>
      <c r="C284" s="92" t="s">
        <v>551</v>
      </c>
      <c r="D284" s="93" t="s">
        <v>552</v>
      </c>
      <c r="E284" s="94" t="s">
        <v>58</v>
      </c>
      <c r="F284" s="95">
        <v>3.9</v>
      </c>
      <c r="G284" s="96"/>
      <c r="H284" s="97"/>
      <c r="I284" s="95">
        <f t="shared" si="122"/>
        <v>3.9</v>
      </c>
      <c r="J284" s="98">
        <v>535.73</v>
      </c>
      <c r="K284" s="99">
        <f t="shared" si="101"/>
        <v>2089.35</v>
      </c>
      <c r="L284" s="39"/>
      <c r="M284" s="39">
        <f t="shared" si="118"/>
        <v>0</v>
      </c>
      <c r="N284" s="39"/>
      <c r="O284" s="39">
        <f t="shared" si="109"/>
        <v>0</v>
      </c>
      <c r="P284" s="39"/>
      <c r="Q284" s="39">
        <f t="shared" si="110"/>
        <v>0</v>
      </c>
      <c r="R284" s="39"/>
      <c r="S284" s="39">
        <f t="shared" si="111"/>
        <v>0</v>
      </c>
      <c r="T284" s="39"/>
      <c r="U284" s="39">
        <f t="shared" si="112"/>
        <v>0</v>
      </c>
      <c r="V284" s="39"/>
      <c r="W284" s="39">
        <f t="shared" si="113"/>
        <v>0</v>
      </c>
      <c r="X284" s="39"/>
      <c r="Y284" s="39">
        <f t="shared" si="114"/>
        <v>0</v>
      </c>
      <c r="Z284" s="39"/>
      <c r="AA284" s="39">
        <f t="shared" si="115"/>
        <v>0</v>
      </c>
      <c r="AB284" s="39"/>
      <c r="AC284" s="39">
        <f t="shared" si="116"/>
        <v>0</v>
      </c>
      <c r="AD284" s="39"/>
      <c r="AE284" s="39">
        <f t="shared" si="102"/>
        <v>0</v>
      </c>
      <c r="AF284" s="39"/>
      <c r="AG284" s="39">
        <f t="shared" si="103"/>
        <v>0</v>
      </c>
      <c r="AH284" s="39"/>
      <c r="AI284" s="39">
        <f t="shared" si="104"/>
        <v>0</v>
      </c>
      <c r="AJ284" s="39"/>
      <c r="AK284" s="39">
        <f t="shared" si="105"/>
        <v>0</v>
      </c>
      <c r="AL284" s="39"/>
      <c r="AM284" s="39">
        <f t="shared" si="106"/>
        <v>0</v>
      </c>
      <c r="AN284" s="40">
        <f t="shared" si="123"/>
        <v>0</v>
      </c>
      <c r="AO284" s="40">
        <f t="shared" si="117"/>
        <v>0</v>
      </c>
      <c r="AP284" s="40">
        <f t="shared" si="120"/>
        <v>3.9</v>
      </c>
      <c r="AQ284" s="42">
        <f t="shared" si="121"/>
        <v>2089.35</v>
      </c>
      <c r="AR284" s="43"/>
      <c r="AS284" s="45"/>
      <c r="AT284" s="46">
        <f t="shared" si="108"/>
        <v>0</v>
      </c>
      <c r="AU284" s="47" t="str">
        <f t="shared" si="124"/>
        <v>NÃO MEDIDO</v>
      </c>
      <c r="AV284" s="48"/>
    </row>
    <row r="285" spans="1:48" s="49" customFormat="1" ht="45.75" customHeight="1" x14ac:dyDescent="0.2">
      <c r="A285" s="49" t="s">
        <v>37</v>
      </c>
      <c r="C285" s="92" t="s">
        <v>553</v>
      </c>
      <c r="D285" s="93" t="s">
        <v>554</v>
      </c>
      <c r="E285" s="94" t="s">
        <v>58</v>
      </c>
      <c r="F285" s="95">
        <v>0.9</v>
      </c>
      <c r="G285" s="96"/>
      <c r="H285" s="97"/>
      <c r="I285" s="95">
        <f t="shared" si="122"/>
        <v>0.9</v>
      </c>
      <c r="J285" s="98">
        <v>357.76</v>
      </c>
      <c r="K285" s="99">
        <f t="shared" si="101"/>
        <v>321.98</v>
      </c>
      <c r="L285" s="39"/>
      <c r="M285" s="39">
        <f t="shared" si="118"/>
        <v>0</v>
      </c>
      <c r="N285" s="39"/>
      <c r="O285" s="39">
        <f t="shared" si="109"/>
        <v>0</v>
      </c>
      <c r="P285" s="39"/>
      <c r="Q285" s="39">
        <f t="shared" si="110"/>
        <v>0</v>
      </c>
      <c r="R285" s="39"/>
      <c r="S285" s="39">
        <f t="shared" si="111"/>
        <v>0</v>
      </c>
      <c r="T285" s="39"/>
      <c r="U285" s="39">
        <f t="shared" si="112"/>
        <v>0</v>
      </c>
      <c r="V285" s="39"/>
      <c r="W285" s="39">
        <f t="shared" si="113"/>
        <v>0</v>
      </c>
      <c r="X285" s="39"/>
      <c r="Y285" s="39">
        <f t="shared" si="114"/>
        <v>0</v>
      </c>
      <c r="Z285" s="39"/>
      <c r="AA285" s="39">
        <f t="shared" si="115"/>
        <v>0</v>
      </c>
      <c r="AB285" s="39"/>
      <c r="AC285" s="39">
        <f t="shared" si="116"/>
        <v>0</v>
      </c>
      <c r="AD285" s="39"/>
      <c r="AE285" s="39">
        <f t="shared" si="102"/>
        <v>0</v>
      </c>
      <c r="AF285" s="39"/>
      <c r="AG285" s="39">
        <f t="shared" si="103"/>
        <v>0</v>
      </c>
      <c r="AH285" s="39"/>
      <c r="AI285" s="39">
        <f t="shared" si="104"/>
        <v>0</v>
      </c>
      <c r="AJ285" s="39"/>
      <c r="AK285" s="39">
        <f t="shared" si="105"/>
        <v>0</v>
      </c>
      <c r="AL285" s="39"/>
      <c r="AM285" s="39">
        <f t="shared" si="106"/>
        <v>0</v>
      </c>
      <c r="AN285" s="40">
        <f t="shared" si="123"/>
        <v>0</v>
      </c>
      <c r="AO285" s="40">
        <f t="shared" si="117"/>
        <v>0</v>
      </c>
      <c r="AP285" s="40">
        <f t="shared" si="120"/>
        <v>0.9</v>
      </c>
      <c r="AQ285" s="42">
        <f t="shared" si="121"/>
        <v>321.98</v>
      </c>
      <c r="AR285" s="43"/>
      <c r="AS285" s="45"/>
      <c r="AT285" s="46">
        <f t="shared" si="108"/>
        <v>0</v>
      </c>
      <c r="AU285" s="47" t="str">
        <f t="shared" si="124"/>
        <v>NÃO MEDIDO</v>
      </c>
      <c r="AV285" s="48"/>
    </row>
    <row r="286" spans="1:48" s="49" customFormat="1" ht="39.75" customHeight="1" x14ac:dyDescent="0.2">
      <c r="A286" s="49" t="s">
        <v>37</v>
      </c>
      <c r="C286" s="92" t="s">
        <v>555</v>
      </c>
      <c r="D286" s="93" t="s">
        <v>556</v>
      </c>
      <c r="E286" s="94" t="s">
        <v>50</v>
      </c>
      <c r="F286" s="95">
        <v>0.2</v>
      </c>
      <c r="G286" s="96"/>
      <c r="H286" s="97"/>
      <c r="I286" s="95">
        <f t="shared" si="122"/>
        <v>0.2</v>
      </c>
      <c r="J286" s="98">
        <v>860.88</v>
      </c>
      <c r="K286" s="99">
        <f t="shared" si="101"/>
        <v>172.18</v>
      </c>
      <c r="L286" s="39"/>
      <c r="M286" s="39">
        <f t="shared" si="118"/>
        <v>0</v>
      </c>
      <c r="N286" s="39"/>
      <c r="O286" s="39">
        <f t="shared" si="109"/>
        <v>0</v>
      </c>
      <c r="P286" s="39"/>
      <c r="Q286" s="39">
        <f t="shared" si="110"/>
        <v>0</v>
      </c>
      <c r="R286" s="39"/>
      <c r="S286" s="39">
        <f t="shared" si="111"/>
        <v>0</v>
      </c>
      <c r="T286" s="39"/>
      <c r="U286" s="39">
        <f t="shared" si="112"/>
        <v>0</v>
      </c>
      <c r="V286" s="39"/>
      <c r="W286" s="39">
        <f t="shared" si="113"/>
        <v>0</v>
      </c>
      <c r="X286" s="39"/>
      <c r="Y286" s="39">
        <f t="shared" si="114"/>
        <v>0</v>
      </c>
      <c r="Z286" s="39"/>
      <c r="AA286" s="39">
        <f t="shared" si="115"/>
        <v>0</v>
      </c>
      <c r="AB286" s="39"/>
      <c r="AC286" s="39">
        <f t="shared" si="116"/>
        <v>0</v>
      </c>
      <c r="AD286" s="39"/>
      <c r="AE286" s="39">
        <f t="shared" si="102"/>
        <v>0</v>
      </c>
      <c r="AF286" s="39"/>
      <c r="AG286" s="39">
        <f t="shared" si="103"/>
        <v>0</v>
      </c>
      <c r="AH286" s="39"/>
      <c r="AI286" s="39">
        <f t="shared" si="104"/>
        <v>0</v>
      </c>
      <c r="AJ286" s="39"/>
      <c r="AK286" s="39">
        <f t="shared" si="105"/>
        <v>0</v>
      </c>
      <c r="AL286" s="39"/>
      <c r="AM286" s="39">
        <f t="shared" si="106"/>
        <v>0</v>
      </c>
      <c r="AN286" s="40">
        <f t="shared" si="123"/>
        <v>0</v>
      </c>
      <c r="AO286" s="40">
        <f t="shared" si="117"/>
        <v>0</v>
      </c>
      <c r="AP286" s="40">
        <f t="shared" si="120"/>
        <v>0.2</v>
      </c>
      <c r="AQ286" s="42">
        <f t="shared" si="121"/>
        <v>172.18</v>
      </c>
      <c r="AR286" s="43"/>
      <c r="AS286" s="45"/>
      <c r="AT286" s="46">
        <f t="shared" si="108"/>
        <v>0</v>
      </c>
      <c r="AU286" s="47" t="str">
        <f t="shared" si="124"/>
        <v>NÃO MEDIDO</v>
      </c>
      <c r="AV286" s="48"/>
    </row>
    <row r="287" spans="1:48" s="49" customFormat="1" ht="30" customHeight="1" x14ac:dyDescent="0.2">
      <c r="A287" s="6" t="s">
        <v>33</v>
      </c>
      <c r="B287" s="6"/>
      <c r="C287" s="92">
        <v>230400</v>
      </c>
      <c r="D287" s="93" t="s">
        <v>199</v>
      </c>
      <c r="E287" s="94"/>
      <c r="F287" s="95"/>
      <c r="G287" s="96"/>
      <c r="H287" s="97"/>
      <c r="I287" s="95">
        <f t="shared" si="122"/>
        <v>0</v>
      </c>
      <c r="J287" s="98"/>
      <c r="K287" s="99">
        <f t="shared" si="101"/>
        <v>0</v>
      </c>
      <c r="L287" s="39"/>
      <c r="M287" s="39">
        <f t="shared" si="118"/>
        <v>0</v>
      </c>
      <c r="N287" s="39"/>
      <c r="O287" s="39">
        <f t="shared" si="109"/>
        <v>0</v>
      </c>
      <c r="P287" s="39"/>
      <c r="Q287" s="39">
        <f t="shared" si="110"/>
        <v>0</v>
      </c>
      <c r="R287" s="39"/>
      <c r="S287" s="39">
        <f t="shared" si="111"/>
        <v>0</v>
      </c>
      <c r="T287" s="39"/>
      <c r="U287" s="39">
        <f t="shared" si="112"/>
        <v>0</v>
      </c>
      <c r="V287" s="39"/>
      <c r="W287" s="39">
        <f t="shared" si="113"/>
        <v>0</v>
      </c>
      <c r="X287" s="39"/>
      <c r="Y287" s="39">
        <f t="shared" si="114"/>
        <v>0</v>
      </c>
      <c r="Z287" s="39"/>
      <c r="AA287" s="39">
        <f t="shared" si="115"/>
        <v>0</v>
      </c>
      <c r="AB287" s="39"/>
      <c r="AC287" s="39">
        <f t="shared" si="116"/>
        <v>0</v>
      </c>
      <c r="AD287" s="39"/>
      <c r="AE287" s="39">
        <f t="shared" si="102"/>
        <v>0</v>
      </c>
      <c r="AF287" s="39"/>
      <c r="AG287" s="39">
        <f t="shared" si="103"/>
        <v>0</v>
      </c>
      <c r="AH287" s="39"/>
      <c r="AI287" s="39">
        <f t="shared" si="104"/>
        <v>0</v>
      </c>
      <c r="AJ287" s="39"/>
      <c r="AK287" s="39">
        <f t="shared" si="105"/>
        <v>0</v>
      </c>
      <c r="AL287" s="39"/>
      <c r="AM287" s="39">
        <f t="shared" si="106"/>
        <v>0</v>
      </c>
      <c r="AN287" s="40">
        <f t="shared" si="123"/>
        <v>0</v>
      </c>
      <c r="AO287" s="40">
        <f t="shared" si="117"/>
        <v>0</v>
      </c>
      <c r="AP287" s="40">
        <f t="shared" si="120"/>
        <v>0</v>
      </c>
      <c r="AQ287" s="42">
        <f t="shared" si="121"/>
        <v>0</v>
      </c>
      <c r="AR287" s="43"/>
      <c r="AS287" s="45"/>
      <c r="AT287" s="46">
        <f t="shared" si="108"/>
        <v>0</v>
      </c>
      <c r="AU287" s="47" t="str">
        <f>IF(COUNTIF(AU288:AU288,"MEDIDO")&lt;&gt;0,"MEDIDO","NÃO MEDIDO")</f>
        <v>NÃO MEDIDO</v>
      </c>
      <c r="AV287" s="48"/>
    </row>
    <row r="288" spans="1:48" s="49" customFormat="1" ht="36.75" customHeight="1" x14ac:dyDescent="0.2">
      <c r="A288" s="49" t="s">
        <v>37</v>
      </c>
      <c r="C288" s="92" t="s">
        <v>220</v>
      </c>
      <c r="D288" s="93" t="s">
        <v>221</v>
      </c>
      <c r="E288" s="94" t="s">
        <v>61</v>
      </c>
      <c r="F288" s="95">
        <v>1</v>
      </c>
      <c r="G288" s="96"/>
      <c r="H288" s="97"/>
      <c r="I288" s="95">
        <f t="shared" si="122"/>
        <v>1</v>
      </c>
      <c r="J288" s="98">
        <v>2694.24</v>
      </c>
      <c r="K288" s="99">
        <f>ROUND(($F288*$J288),2)+ROUND(($G288*$J288),2)+ROUND(($H288*$J288),2)</f>
        <v>2694.24</v>
      </c>
      <c r="L288" s="39"/>
      <c r="M288" s="39">
        <f t="shared" si="118"/>
        <v>0</v>
      </c>
      <c r="N288" s="39"/>
      <c r="O288" s="39">
        <f t="shared" si="109"/>
        <v>0</v>
      </c>
      <c r="P288" s="39"/>
      <c r="Q288" s="39">
        <f t="shared" si="110"/>
        <v>0</v>
      </c>
      <c r="R288" s="39"/>
      <c r="S288" s="39">
        <f t="shared" si="111"/>
        <v>0</v>
      </c>
      <c r="T288" s="39"/>
      <c r="U288" s="39">
        <f t="shared" si="112"/>
        <v>0</v>
      </c>
      <c r="V288" s="39"/>
      <c r="W288" s="39">
        <f t="shared" si="113"/>
        <v>0</v>
      </c>
      <c r="X288" s="39"/>
      <c r="Y288" s="39">
        <f t="shared" si="114"/>
        <v>0</v>
      </c>
      <c r="Z288" s="39"/>
      <c r="AA288" s="39">
        <f t="shared" si="115"/>
        <v>0</v>
      </c>
      <c r="AB288" s="39"/>
      <c r="AC288" s="39">
        <f t="shared" si="116"/>
        <v>0</v>
      </c>
      <c r="AD288" s="39"/>
      <c r="AE288" s="39">
        <f t="shared" si="102"/>
        <v>0</v>
      </c>
      <c r="AF288" s="39"/>
      <c r="AG288" s="39">
        <f t="shared" si="103"/>
        <v>0</v>
      </c>
      <c r="AH288" s="39"/>
      <c r="AI288" s="39">
        <f t="shared" si="104"/>
        <v>0</v>
      </c>
      <c r="AJ288" s="39"/>
      <c r="AK288" s="39">
        <f t="shared" si="105"/>
        <v>0</v>
      </c>
      <c r="AL288" s="39"/>
      <c r="AM288" s="39">
        <f t="shared" si="106"/>
        <v>0</v>
      </c>
      <c r="AN288" s="40">
        <f t="shared" si="123"/>
        <v>0</v>
      </c>
      <c r="AO288" s="40">
        <f t="shared" si="117"/>
        <v>0</v>
      </c>
      <c r="AP288" s="40">
        <f t="shared" si="120"/>
        <v>1</v>
      </c>
      <c r="AQ288" s="42">
        <f t="shared" si="121"/>
        <v>2694.24</v>
      </c>
      <c r="AR288" s="43"/>
      <c r="AS288" s="45"/>
      <c r="AT288" s="46">
        <f t="shared" si="108"/>
        <v>0</v>
      </c>
      <c r="AU288" s="47" t="str">
        <f t="shared" si="124"/>
        <v>NÃO MEDIDO</v>
      </c>
      <c r="AV288" s="48"/>
    </row>
    <row r="289" spans="1:48" s="49" customFormat="1" ht="30" customHeight="1" x14ac:dyDescent="0.2">
      <c r="A289" s="6" t="s">
        <v>33</v>
      </c>
      <c r="B289" s="6"/>
      <c r="C289" s="92">
        <v>24</v>
      </c>
      <c r="D289" s="93" t="s">
        <v>222</v>
      </c>
      <c r="E289" s="94"/>
      <c r="F289" s="95"/>
      <c r="G289" s="96"/>
      <c r="H289" s="97"/>
      <c r="I289" s="95">
        <f t="shared" si="122"/>
        <v>0</v>
      </c>
      <c r="J289" s="98"/>
      <c r="K289" s="99">
        <f t="shared" si="101"/>
        <v>0</v>
      </c>
      <c r="L289" s="39"/>
      <c r="M289" s="39">
        <f t="shared" si="118"/>
        <v>0</v>
      </c>
      <c r="N289" s="39"/>
      <c r="O289" s="39">
        <f t="shared" si="109"/>
        <v>0</v>
      </c>
      <c r="P289" s="39"/>
      <c r="Q289" s="39">
        <f t="shared" si="110"/>
        <v>0</v>
      </c>
      <c r="R289" s="39"/>
      <c r="S289" s="39">
        <f t="shared" si="111"/>
        <v>0</v>
      </c>
      <c r="T289" s="39"/>
      <c r="U289" s="39">
        <f t="shared" si="112"/>
        <v>0</v>
      </c>
      <c r="V289" s="39"/>
      <c r="W289" s="39">
        <f t="shared" si="113"/>
        <v>0</v>
      </c>
      <c r="X289" s="39"/>
      <c r="Y289" s="39">
        <f t="shared" si="114"/>
        <v>0</v>
      </c>
      <c r="Z289" s="39"/>
      <c r="AA289" s="39">
        <f t="shared" si="115"/>
        <v>0</v>
      </c>
      <c r="AB289" s="39"/>
      <c r="AC289" s="39">
        <f t="shared" si="116"/>
        <v>0</v>
      </c>
      <c r="AD289" s="39"/>
      <c r="AE289" s="39">
        <f t="shared" si="102"/>
        <v>0</v>
      </c>
      <c r="AF289" s="39"/>
      <c r="AG289" s="39">
        <f t="shared" si="103"/>
        <v>0</v>
      </c>
      <c r="AH289" s="39"/>
      <c r="AI289" s="39">
        <f t="shared" si="104"/>
        <v>0</v>
      </c>
      <c r="AJ289" s="39"/>
      <c r="AK289" s="39">
        <f t="shared" si="105"/>
        <v>0</v>
      </c>
      <c r="AL289" s="39"/>
      <c r="AM289" s="39">
        <f t="shared" si="106"/>
        <v>0</v>
      </c>
      <c r="AN289" s="40">
        <f t="shared" si="123"/>
        <v>0</v>
      </c>
      <c r="AO289" s="40">
        <f t="shared" si="117"/>
        <v>0</v>
      </c>
      <c r="AP289" s="40">
        <f t="shared" si="120"/>
        <v>0</v>
      </c>
      <c r="AQ289" s="42">
        <f t="shared" si="121"/>
        <v>0</v>
      </c>
      <c r="AR289" s="43"/>
      <c r="AS289" s="80">
        <v>5522958.2699999996</v>
      </c>
      <c r="AT289" s="46">
        <f t="shared" si="108"/>
        <v>0</v>
      </c>
      <c r="AU289" s="47" t="str">
        <f>IF(COUNTIF(AU290:AU291,"MEDIDO")&lt;&gt;0,"MEDIDO","NÃO MEDIDO")</f>
        <v>NÃO MEDIDO</v>
      </c>
      <c r="AV289" s="48"/>
    </row>
    <row r="290" spans="1:48" s="49" customFormat="1" ht="30" customHeight="1" x14ac:dyDescent="0.2">
      <c r="A290" s="6" t="s">
        <v>33</v>
      </c>
      <c r="B290" s="55"/>
      <c r="C290" s="92">
        <v>240200</v>
      </c>
      <c r="D290" s="93" t="s">
        <v>223</v>
      </c>
      <c r="E290" s="94"/>
      <c r="F290" s="95"/>
      <c r="G290" s="96"/>
      <c r="H290" s="97"/>
      <c r="I290" s="95">
        <f t="shared" si="122"/>
        <v>0</v>
      </c>
      <c r="J290" s="98"/>
      <c r="K290" s="99">
        <f t="shared" si="101"/>
        <v>0</v>
      </c>
      <c r="L290" s="39"/>
      <c r="M290" s="39">
        <f t="shared" si="118"/>
        <v>0</v>
      </c>
      <c r="N290" s="39"/>
      <c r="O290" s="39">
        <f t="shared" si="109"/>
        <v>0</v>
      </c>
      <c r="P290" s="39"/>
      <c r="Q290" s="39">
        <f t="shared" si="110"/>
        <v>0</v>
      </c>
      <c r="R290" s="39"/>
      <c r="S290" s="39">
        <f t="shared" si="111"/>
        <v>0</v>
      </c>
      <c r="T290" s="39"/>
      <c r="U290" s="39">
        <f t="shared" si="112"/>
        <v>0</v>
      </c>
      <c r="V290" s="39"/>
      <c r="W290" s="39">
        <f t="shared" si="113"/>
        <v>0</v>
      </c>
      <c r="X290" s="39"/>
      <c r="Y290" s="39">
        <f t="shared" si="114"/>
        <v>0</v>
      </c>
      <c r="Z290" s="39"/>
      <c r="AA290" s="39">
        <f t="shared" si="115"/>
        <v>0</v>
      </c>
      <c r="AB290" s="39"/>
      <c r="AC290" s="39">
        <f t="shared" si="116"/>
        <v>0</v>
      </c>
      <c r="AD290" s="39"/>
      <c r="AE290" s="39">
        <f t="shared" si="102"/>
        <v>0</v>
      </c>
      <c r="AF290" s="39"/>
      <c r="AG290" s="39">
        <f t="shared" si="103"/>
        <v>0</v>
      </c>
      <c r="AH290" s="39"/>
      <c r="AI290" s="39">
        <f t="shared" si="104"/>
        <v>0</v>
      </c>
      <c r="AJ290" s="39"/>
      <c r="AK290" s="39">
        <f t="shared" si="105"/>
        <v>0</v>
      </c>
      <c r="AL290" s="39"/>
      <c r="AM290" s="39">
        <f t="shared" si="106"/>
        <v>0</v>
      </c>
      <c r="AN290" s="40">
        <f t="shared" si="123"/>
        <v>0</v>
      </c>
      <c r="AO290" s="40">
        <f t="shared" si="117"/>
        <v>0</v>
      </c>
      <c r="AP290" s="40">
        <f t="shared" si="120"/>
        <v>0</v>
      </c>
      <c r="AQ290" s="42">
        <f t="shared" si="121"/>
        <v>0</v>
      </c>
      <c r="AR290" s="43"/>
      <c r="AS290" s="45"/>
      <c r="AT290" s="46">
        <f t="shared" si="108"/>
        <v>0</v>
      </c>
      <c r="AU290" s="47" t="str">
        <f>IF(COUNTIF(AU291,"MEDIDO")&lt;&gt;0,"MEDIDO","NÃO MEDIDO")</f>
        <v>NÃO MEDIDO</v>
      </c>
      <c r="AV290" s="48"/>
    </row>
    <row r="291" spans="1:48" s="49" customFormat="1" ht="30" customHeight="1" thickBot="1" x14ac:dyDescent="0.25">
      <c r="A291" s="49" t="s">
        <v>37</v>
      </c>
      <c r="B291" s="56"/>
      <c r="C291" s="92" t="s">
        <v>557</v>
      </c>
      <c r="D291" s="93" t="s">
        <v>224</v>
      </c>
      <c r="E291" s="94" t="s">
        <v>58</v>
      </c>
      <c r="F291" s="95">
        <v>1741</v>
      </c>
      <c r="G291" s="96"/>
      <c r="H291" s="97"/>
      <c r="I291" s="95">
        <f t="shared" si="122"/>
        <v>1741</v>
      </c>
      <c r="J291" s="98">
        <v>11.05</v>
      </c>
      <c r="K291" s="99">
        <f t="shared" si="101"/>
        <v>19238.05</v>
      </c>
      <c r="L291" s="39"/>
      <c r="M291" s="39">
        <f t="shared" si="118"/>
        <v>0</v>
      </c>
      <c r="N291" s="39"/>
      <c r="O291" s="39">
        <f t="shared" si="109"/>
        <v>0</v>
      </c>
      <c r="P291" s="39"/>
      <c r="Q291" s="39">
        <f t="shared" si="110"/>
        <v>0</v>
      </c>
      <c r="R291" s="39"/>
      <c r="S291" s="39">
        <f t="shared" si="111"/>
        <v>0</v>
      </c>
      <c r="T291" s="39"/>
      <c r="U291" s="39">
        <f t="shared" si="112"/>
        <v>0</v>
      </c>
      <c r="V291" s="39"/>
      <c r="W291" s="39">
        <f t="shared" si="113"/>
        <v>0</v>
      </c>
      <c r="X291" s="39"/>
      <c r="Y291" s="39">
        <f t="shared" si="114"/>
        <v>0</v>
      </c>
      <c r="Z291" s="39"/>
      <c r="AA291" s="39">
        <f t="shared" si="115"/>
        <v>0</v>
      </c>
      <c r="AB291" s="39"/>
      <c r="AC291" s="39">
        <f t="shared" si="116"/>
        <v>0</v>
      </c>
      <c r="AD291" s="39"/>
      <c r="AE291" s="39">
        <f t="shared" si="102"/>
        <v>0</v>
      </c>
      <c r="AF291" s="39"/>
      <c r="AG291" s="39">
        <f t="shared" si="103"/>
        <v>0</v>
      </c>
      <c r="AH291" s="39"/>
      <c r="AI291" s="39">
        <f t="shared" si="104"/>
        <v>0</v>
      </c>
      <c r="AJ291" s="39"/>
      <c r="AK291" s="39">
        <f t="shared" si="105"/>
        <v>0</v>
      </c>
      <c r="AL291" s="39"/>
      <c r="AM291" s="39">
        <f t="shared" si="106"/>
        <v>0</v>
      </c>
      <c r="AN291" s="40">
        <f t="shared" si="123"/>
        <v>0</v>
      </c>
      <c r="AO291" s="40">
        <f t="shared" si="117"/>
        <v>0</v>
      </c>
      <c r="AP291" s="40">
        <f t="shared" si="120"/>
        <v>1741</v>
      </c>
      <c r="AQ291" s="57">
        <f t="shared" si="121"/>
        <v>19238.05</v>
      </c>
      <c r="AR291" s="43"/>
      <c r="AS291" s="45"/>
      <c r="AT291" s="46" t="e">
        <f t="shared" si="108"/>
        <v>#REF!</v>
      </c>
      <c r="AU291" s="47" t="e">
        <f t="shared" ref="AU291" si="125">IF(AT291&lt;&gt;0,"MEDIDO","NÃO MEDIDO")</f>
        <v>#REF!</v>
      </c>
      <c r="AV291" s="48"/>
    </row>
    <row r="292" spans="1:48" s="60" customFormat="1" ht="45" customHeight="1" x14ac:dyDescent="0.2">
      <c r="A292" s="49"/>
      <c r="B292" s="56"/>
      <c r="C292" s="139" t="s">
        <v>225</v>
      </c>
      <c r="D292" s="188"/>
      <c r="E292" s="188"/>
      <c r="F292" s="188"/>
      <c r="G292" s="188"/>
      <c r="H292" s="188"/>
      <c r="I292" s="188"/>
      <c r="J292" s="140"/>
      <c r="K292" s="134">
        <f>SUM(K16:K291)</f>
        <v>5522958.2599999998</v>
      </c>
      <c r="L292" s="132" t="s">
        <v>226</v>
      </c>
      <c r="M292" s="134">
        <f>SUM(M15:M291)</f>
        <v>144914.98000000001</v>
      </c>
      <c r="N292" s="132" t="s">
        <v>226</v>
      </c>
      <c r="O292" s="134">
        <f>SUM(O15:O291)</f>
        <v>0</v>
      </c>
      <c r="P292" s="132" t="s">
        <v>226</v>
      </c>
      <c r="Q292" s="134">
        <f>SUM(Q15:Q291)</f>
        <v>0</v>
      </c>
      <c r="R292" s="132" t="s">
        <v>226</v>
      </c>
      <c r="S292" s="134">
        <f>SUM(S15:S291)</f>
        <v>0</v>
      </c>
      <c r="T292" s="132" t="s">
        <v>226</v>
      </c>
      <c r="U292" s="134">
        <f>SUM(U15:U291)</f>
        <v>0</v>
      </c>
      <c r="V292" s="132" t="s">
        <v>226</v>
      </c>
      <c r="W292" s="134">
        <f>SUM(W15:W291)</f>
        <v>0</v>
      </c>
      <c r="X292" s="132" t="s">
        <v>226</v>
      </c>
      <c r="Y292" s="134">
        <f>SUM(Y15:Y291)</f>
        <v>0</v>
      </c>
      <c r="Z292" s="132" t="s">
        <v>226</v>
      </c>
      <c r="AA292" s="134">
        <f>SUM(AA15:AA291)</f>
        <v>0</v>
      </c>
      <c r="AB292" s="132" t="s">
        <v>226</v>
      </c>
      <c r="AC292" s="134">
        <f>SUM(AC15:AC291)</f>
        <v>0</v>
      </c>
      <c r="AD292" s="132" t="s">
        <v>226</v>
      </c>
      <c r="AE292" s="134">
        <f>SUM(AE15:AE291)</f>
        <v>0</v>
      </c>
      <c r="AF292" s="132" t="s">
        <v>226</v>
      </c>
      <c r="AG292" s="134">
        <f>SUM(AG15:AG291)</f>
        <v>0</v>
      </c>
      <c r="AH292" s="132" t="s">
        <v>226</v>
      </c>
      <c r="AI292" s="134">
        <f>SUM(AI15:AI291)</f>
        <v>0</v>
      </c>
      <c r="AJ292" s="132" t="s">
        <v>226</v>
      </c>
      <c r="AK292" s="134">
        <f>SUM(AK15:AK291)</f>
        <v>0</v>
      </c>
      <c r="AL292" s="132" t="s">
        <v>226</v>
      </c>
      <c r="AM292" s="134">
        <f>SUM(AM15:AM291)</f>
        <v>0</v>
      </c>
      <c r="AN292" s="132" t="s">
        <v>227</v>
      </c>
      <c r="AO292" s="134">
        <f>SUM(AO15:AO291)</f>
        <v>0</v>
      </c>
      <c r="AP292" s="156" t="s">
        <v>228</v>
      </c>
      <c r="AQ292" s="134">
        <f>SUM(AQ15:AQ291)</f>
        <v>5522958.2599999998</v>
      </c>
      <c r="AR292" s="58"/>
      <c r="AS292" s="81">
        <f>K292-AS289</f>
        <v>-0.01</v>
      </c>
      <c r="AT292" s="46"/>
      <c r="AU292" s="47" t="s">
        <v>229</v>
      </c>
    </row>
    <row r="293" spans="1:48" s="60" customFormat="1" ht="45" customHeight="1" thickBot="1" x14ac:dyDescent="0.25">
      <c r="A293" s="49"/>
      <c r="B293" s="49"/>
      <c r="C293" s="141"/>
      <c r="D293" s="189"/>
      <c r="E293" s="189"/>
      <c r="F293" s="189"/>
      <c r="G293" s="189"/>
      <c r="H293" s="189"/>
      <c r="I293" s="189"/>
      <c r="J293" s="142"/>
      <c r="K293" s="135"/>
      <c r="L293" s="133"/>
      <c r="M293" s="135"/>
      <c r="N293" s="133"/>
      <c r="O293" s="135"/>
      <c r="P293" s="133"/>
      <c r="Q293" s="135"/>
      <c r="R293" s="133"/>
      <c r="S293" s="135"/>
      <c r="T293" s="133"/>
      <c r="U293" s="135"/>
      <c r="V293" s="133"/>
      <c r="W293" s="135"/>
      <c r="X293" s="133"/>
      <c r="Y293" s="135"/>
      <c r="Z293" s="133"/>
      <c r="AA293" s="135"/>
      <c r="AB293" s="133"/>
      <c r="AC293" s="135"/>
      <c r="AD293" s="133"/>
      <c r="AE293" s="135"/>
      <c r="AF293" s="133"/>
      <c r="AG293" s="135"/>
      <c r="AH293" s="133"/>
      <c r="AI293" s="135"/>
      <c r="AJ293" s="133"/>
      <c r="AK293" s="135"/>
      <c r="AL293" s="133"/>
      <c r="AM293" s="135"/>
      <c r="AN293" s="133"/>
      <c r="AO293" s="135"/>
      <c r="AP293" s="157"/>
      <c r="AQ293" s="135"/>
      <c r="AR293" s="58"/>
      <c r="AS293" s="59"/>
      <c r="AT293" s="46"/>
      <c r="AU293" s="47" t="s">
        <v>229</v>
      </c>
    </row>
    <row r="294" spans="1:48" s="60" customFormat="1" ht="28.5" customHeight="1" x14ac:dyDescent="0.2">
      <c r="C294" s="109"/>
      <c r="D294" s="110"/>
      <c r="E294" s="110"/>
      <c r="F294" s="110"/>
      <c r="G294" s="110"/>
      <c r="H294" s="110"/>
      <c r="I294" s="110"/>
      <c r="J294" s="110"/>
      <c r="K294" s="110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2"/>
      <c r="AO294" s="63"/>
      <c r="AP294" s="62"/>
      <c r="AQ294" s="62"/>
      <c r="AR294" s="62"/>
      <c r="AS294" s="82">
        <v>2693.93</v>
      </c>
      <c r="AT294" s="46"/>
      <c r="AU294" s="47" t="s">
        <v>229</v>
      </c>
    </row>
    <row r="295" spans="1:48" s="60" customFormat="1" ht="28.5" customHeight="1" x14ac:dyDescent="0.2">
      <c r="C295" s="137" t="s">
        <v>230</v>
      </c>
      <c r="D295" s="138"/>
      <c r="E295" s="111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 s="112"/>
      <c r="AR295"/>
      <c r="AS295" s="59"/>
      <c r="AT295" s="46"/>
      <c r="AU295" s="47" t="s">
        <v>229</v>
      </c>
    </row>
    <row r="296" spans="1:48" s="60" customFormat="1" ht="42" customHeight="1" x14ac:dyDescent="0.2">
      <c r="C296" s="113"/>
      <c r="D296" s="114" t="s">
        <v>231</v>
      </c>
      <c r="E296" s="111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 s="112"/>
      <c r="AR296"/>
      <c r="AS296" s="83">
        <f>AS294+0.31</f>
        <v>2694.24</v>
      </c>
      <c r="AT296" s="46"/>
      <c r="AU296" s="47" t="s">
        <v>229</v>
      </c>
    </row>
    <row r="297" spans="1:48" s="60" customFormat="1" ht="18" customHeight="1" x14ac:dyDescent="0.2">
      <c r="C297" s="112"/>
      <c r="D297" s="112"/>
      <c r="E297" s="115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 s="112"/>
      <c r="AR297"/>
      <c r="AS297" s="83">
        <f>AS294-AS296</f>
        <v>-0.31</v>
      </c>
      <c r="AT297" s="46"/>
      <c r="AU297" s="47" t="s">
        <v>229</v>
      </c>
    </row>
    <row r="298" spans="1:48" s="60" customFormat="1" ht="47.25" hidden="1" customHeight="1" x14ac:dyDescent="0.2">
      <c r="C298" s="112"/>
      <c r="D298" s="112"/>
      <c r="E298" s="115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 s="112"/>
      <c r="AR298"/>
      <c r="AS298" s="59"/>
      <c r="AT298" s="46"/>
      <c r="AU298" s="47" t="s">
        <v>229</v>
      </c>
    </row>
    <row r="299" spans="1:48" s="60" customFormat="1" ht="47.25" hidden="1" customHeight="1" x14ac:dyDescent="0.2">
      <c r="C299" s="112"/>
      <c r="D299" s="112"/>
      <c r="E299" s="115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 s="112"/>
      <c r="AR299"/>
      <c r="AS299" s="59"/>
      <c r="AT299" s="46"/>
      <c r="AU299" s="47" t="s">
        <v>229</v>
      </c>
    </row>
    <row r="300" spans="1:48" s="60" customFormat="1" ht="24.75" hidden="1" customHeight="1" x14ac:dyDescent="0.2">
      <c r="C300" s="112"/>
      <c r="D300" s="112"/>
      <c r="E300" s="11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 s="112"/>
      <c r="AR300"/>
      <c r="AS300" s="59"/>
      <c r="AT300" s="46"/>
      <c r="AU300" s="47" t="s">
        <v>229</v>
      </c>
    </row>
    <row r="301" spans="1:48" s="60" customFormat="1" ht="47.25" hidden="1" customHeight="1" x14ac:dyDescent="0.2">
      <c r="C301" s="112"/>
      <c r="D301" s="112"/>
      <c r="E301" s="11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 s="112"/>
      <c r="AR301"/>
      <c r="AS301" s="59"/>
      <c r="AT301" s="46"/>
      <c r="AU301" s="47" t="s">
        <v>229</v>
      </c>
    </row>
    <row r="302" spans="1:48" s="60" customFormat="1" ht="47.25" hidden="1" customHeight="1" x14ac:dyDescent="0.2">
      <c r="C302" s="7"/>
      <c r="D302" s="7"/>
      <c r="E302" s="11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 s="112"/>
      <c r="AR302"/>
      <c r="AS302" s="59"/>
      <c r="AT302" s="46"/>
      <c r="AU302" s="47" t="s">
        <v>229</v>
      </c>
    </row>
    <row r="303" spans="1:48" s="60" customFormat="1" ht="33.75" hidden="1" customHeight="1" x14ac:dyDescent="0.2">
      <c r="C303" s="7"/>
      <c r="D303" s="7"/>
      <c r="E303" s="11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 s="112"/>
      <c r="AR303"/>
      <c r="AS303" s="59"/>
      <c r="AT303" s="46"/>
      <c r="AU303" s="47" t="s">
        <v>229</v>
      </c>
    </row>
    <row r="304" spans="1:48" s="60" customFormat="1" ht="18" hidden="1" customHeight="1" x14ac:dyDescent="0.2">
      <c r="C304" s="7"/>
      <c r="D304" s="7"/>
      <c r="E304" s="118"/>
      <c r="F304" s="65"/>
      <c r="G304" s="65"/>
      <c r="H304" s="65"/>
      <c r="I304" s="66"/>
      <c r="J304" s="66"/>
      <c r="K304" s="67"/>
      <c r="L304" s="111"/>
      <c r="M304" s="117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2"/>
      <c r="AO304" s="111"/>
      <c r="AP304" s="111"/>
      <c r="AQ304" s="111"/>
      <c r="AS304" s="59"/>
      <c r="AT304" s="46"/>
      <c r="AU304" s="47"/>
    </row>
    <row r="305" spans="3:62" s="68" customFormat="1" ht="20.25" customHeight="1" x14ac:dyDescent="0.2">
      <c r="C305" s="136" t="s">
        <v>232</v>
      </c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84"/>
      <c r="AS305" s="59"/>
      <c r="AT305" s="7"/>
      <c r="AU305" s="7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</row>
    <row r="306" spans="3:62" s="68" customFormat="1" ht="12.75" x14ac:dyDescent="0.2">
      <c r="C306" s="111"/>
      <c r="D306" s="119"/>
      <c r="E306" s="119"/>
      <c r="F306" s="119"/>
      <c r="G306" s="119"/>
      <c r="H306" s="119"/>
      <c r="I306" s="119"/>
      <c r="J306" s="119"/>
      <c r="K306" s="119"/>
      <c r="L306" s="119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1"/>
      <c r="AO306" s="119"/>
      <c r="AP306" s="119"/>
      <c r="AQ306" s="122"/>
      <c r="AR306" s="70"/>
      <c r="AT306" s="7"/>
      <c r="AU306" s="7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</row>
    <row r="307" spans="3:62" s="68" customFormat="1" ht="12.75" x14ac:dyDescent="0.2">
      <c r="C307" s="123"/>
      <c r="D307" s="119"/>
      <c r="E307" s="123"/>
      <c r="F307" s="111"/>
      <c r="G307" s="116"/>
      <c r="H307" s="116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4"/>
      <c r="AO307" s="121"/>
      <c r="AP307" s="124"/>
      <c r="AQ307" s="124"/>
      <c r="AR307" s="72"/>
      <c r="AT307" s="7"/>
      <c r="AU307" s="7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</row>
    <row r="308" spans="3:62" s="68" customFormat="1" x14ac:dyDescent="0.2">
      <c r="C308" s="123"/>
      <c r="D308" s="111"/>
      <c r="E308" s="123"/>
      <c r="F308" s="111"/>
      <c r="G308" s="116"/>
      <c r="H308" s="116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4"/>
      <c r="AO308" s="124"/>
      <c r="AP308" s="124"/>
      <c r="AQ308" s="124"/>
      <c r="AR308" s="72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</row>
    <row r="309" spans="3:62" s="69" customFormat="1" x14ac:dyDescent="0.2">
      <c r="C309" s="123"/>
      <c r="D309" s="111"/>
      <c r="E309" s="123"/>
      <c r="F309" s="111"/>
      <c r="G309" s="116"/>
      <c r="H309" s="116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4"/>
      <c r="AO309" s="124"/>
      <c r="AP309" s="124"/>
      <c r="AQ309" s="124"/>
      <c r="AR309" s="72"/>
      <c r="AS309" s="68"/>
      <c r="AT309" s="68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</row>
    <row r="310" spans="3:62" s="69" customFormat="1" x14ac:dyDescent="0.2">
      <c r="C310" s="123"/>
      <c r="D310" s="111"/>
      <c r="E310" s="123"/>
      <c r="F310" s="111"/>
      <c r="G310" s="116"/>
      <c r="H310" s="116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4"/>
      <c r="AO310" s="124"/>
      <c r="AP310" s="124"/>
      <c r="AQ310" s="124"/>
      <c r="AR310" s="72"/>
      <c r="AS310" s="68"/>
      <c r="AT310" s="68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</row>
    <row r="311" spans="3:62" s="69" customFormat="1" ht="12.75" hidden="1" thickBot="1" x14ac:dyDescent="0.25">
      <c r="C311" s="123"/>
      <c r="D311" s="125" t="s">
        <v>233</v>
      </c>
      <c r="E311" s="123"/>
      <c r="F311" s="111"/>
      <c r="G311" s="116"/>
      <c r="H311" s="116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4"/>
      <c r="AO311" s="124"/>
      <c r="AP311" s="124"/>
      <c r="AQ311" s="124"/>
      <c r="AR311" s="72"/>
      <c r="AS311" s="68"/>
      <c r="AT311" s="68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</row>
    <row r="312" spans="3:62" s="69" customFormat="1" hidden="1" x14ac:dyDescent="0.2">
      <c r="C312" s="123"/>
      <c r="D312" s="126" t="s">
        <v>16</v>
      </c>
      <c r="E312" s="123"/>
      <c r="F312" s="111"/>
      <c r="G312" s="116"/>
      <c r="H312" s="116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4"/>
      <c r="AO312" s="124"/>
      <c r="AP312" s="124"/>
      <c r="AQ312" s="124"/>
      <c r="AR312" s="72"/>
      <c r="AS312" s="68"/>
      <c r="AT312" s="68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</row>
    <row r="313" spans="3:62" s="69" customFormat="1" hidden="1" x14ac:dyDescent="0.2">
      <c r="C313" s="123"/>
      <c r="D313" s="126" t="s">
        <v>17</v>
      </c>
      <c r="E313" s="123"/>
      <c r="F313" s="111"/>
      <c r="G313" s="116"/>
      <c r="H313" s="116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4"/>
      <c r="AO313" s="124"/>
      <c r="AP313" s="124"/>
      <c r="AQ313" s="124"/>
      <c r="AR313" s="72"/>
      <c r="AS313" s="68"/>
      <c r="AT313" s="68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</row>
    <row r="314" spans="3:62" s="69" customFormat="1" hidden="1" x14ac:dyDescent="0.2">
      <c r="C314" s="123"/>
      <c r="D314" s="126" t="s">
        <v>18</v>
      </c>
      <c r="E314" s="123"/>
      <c r="F314" s="111"/>
      <c r="G314" s="116"/>
      <c r="H314" s="116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4"/>
      <c r="AO314" s="124"/>
      <c r="AP314" s="124"/>
      <c r="AQ314" s="124"/>
      <c r="AR314" s="72"/>
      <c r="AS314" s="68"/>
      <c r="AT314" s="68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</row>
    <row r="315" spans="3:62" s="69" customFormat="1" hidden="1" x14ac:dyDescent="0.2">
      <c r="C315" s="123"/>
      <c r="D315" s="126" t="s">
        <v>19</v>
      </c>
      <c r="E315" s="123"/>
      <c r="F315" s="111"/>
      <c r="G315" s="116"/>
      <c r="H315" s="116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4"/>
      <c r="AO315" s="124"/>
      <c r="AP315" s="124"/>
      <c r="AQ315" s="124"/>
      <c r="AR315" s="72"/>
      <c r="AS315" s="68"/>
      <c r="AT315" s="68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</row>
    <row r="316" spans="3:62" s="69" customFormat="1" hidden="1" x14ac:dyDescent="0.2">
      <c r="C316" s="123"/>
      <c r="D316" s="126" t="s">
        <v>20</v>
      </c>
      <c r="E316" s="123"/>
      <c r="F316" s="111"/>
      <c r="G316" s="116"/>
      <c r="H316" s="116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4"/>
      <c r="AO316" s="124"/>
      <c r="AP316" s="124"/>
      <c r="AQ316" s="124"/>
      <c r="AR316" s="72"/>
      <c r="AS316" s="68"/>
      <c r="AT316" s="68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</row>
    <row r="317" spans="3:62" s="69" customFormat="1" hidden="1" x14ac:dyDescent="0.2">
      <c r="C317" s="123"/>
      <c r="D317" s="126" t="s">
        <v>21</v>
      </c>
      <c r="E317" s="123"/>
      <c r="F317" s="111"/>
      <c r="G317" s="116"/>
      <c r="H317" s="116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4"/>
      <c r="AO317" s="124"/>
      <c r="AP317" s="124"/>
      <c r="AQ317" s="124"/>
      <c r="AR317" s="72"/>
      <c r="AS317" s="68"/>
      <c r="AT317" s="68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</row>
    <row r="318" spans="3:62" s="69" customFormat="1" hidden="1" x14ac:dyDescent="0.2">
      <c r="C318" s="123"/>
      <c r="D318" s="126" t="s">
        <v>22</v>
      </c>
      <c r="E318" s="123"/>
      <c r="F318" s="111"/>
      <c r="G318" s="116"/>
      <c r="H318" s="116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4"/>
      <c r="AO318" s="124"/>
      <c r="AP318" s="124"/>
      <c r="AQ318" s="124"/>
      <c r="AR318" s="72"/>
      <c r="AS318" s="68"/>
      <c r="AT318" s="68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</row>
    <row r="319" spans="3:62" s="69" customFormat="1" hidden="1" x14ac:dyDescent="0.2">
      <c r="C319" s="123"/>
      <c r="D319" s="126" t="s">
        <v>23</v>
      </c>
      <c r="E319" s="123"/>
      <c r="F319" s="111"/>
      <c r="G319" s="116"/>
      <c r="H319" s="116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4"/>
      <c r="AO319" s="124"/>
      <c r="AP319" s="124"/>
      <c r="AQ319" s="124"/>
      <c r="AR319" s="72"/>
      <c r="AS319" s="68"/>
      <c r="AT319" s="68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</row>
    <row r="320" spans="3:62" s="69" customFormat="1" hidden="1" x14ac:dyDescent="0.2">
      <c r="C320" s="123"/>
      <c r="D320" s="126" t="s">
        <v>24</v>
      </c>
      <c r="E320" s="123"/>
      <c r="F320" s="111"/>
      <c r="G320" s="116"/>
      <c r="H320" s="116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4"/>
      <c r="AO320" s="124"/>
      <c r="AP320" s="124"/>
      <c r="AQ320" s="124"/>
      <c r="AR320" s="72"/>
      <c r="AS320" s="68"/>
      <c r="AT320" s="68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</row>
    <row r="321" spans="3:62" s="69" customFormat="1" hidden="1" x14ac:dyDescent="0.2">
      <c r="C321" s="123"/>
      <c r="D321" s="126" t="s">
        <v>25</v>
      </c>
      <c r="E321" s="123"/>
      <c r="F321" s="111"/>
      <c r="G321" s="116"/>
      <c r="H321" s="116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4"/>
      <c r="AO321" s="124"/>
      <c r="AP321" s="124"/>
      <c r="AQ321" s="124"/>
      <c r="AR321" s="72"/>
      <c r="AS321" s="68"/>
      <c r="AT321" s="68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</row>
    <row r="322" spans="3:62" s="69" customFormat="1" hidden="1" x14ac:dyDescent="0.2">
      <c r="C322" s="123"/>
      <c r="D322" s="126" t="s">
        <v>26</v>
      </c>
      <c r="E322" s="123"/>
      <c r="F322" s="111"/>
      <c r="G322" s="116"/>
      <c r="H322" s="116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4"/>
      <c r="AO322" s="124"/>
      <c r="AP322" s="124"/>
      <c r="AQ322" s="124"/>
      <c r="AR322" s="72"/>
      <c r="AS322" s="68"/>
      <c r="AT322" s="68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</row>
    <row r="323" spans="3:62" s="69" customFormat="1" hidden="1" x14ac:dyDescent="0.2">
      <c r="C323" s="123"/>
      <c r="D323" s="126" t="s">
        <v>27</v>
      </c>
      <c r="E323" s="123"/>
      <c r="F323" s="111"/>
      <c r="G323" s="116"/>
      <c r="H323" s="116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4"/>
      <c r="AO323" s="124"/>
      <c r="AP323" s="124"/>
      <c r="AQ323" s="124"/>
      <c r="AR323" s="72"/>
      <c r="AS323" s="68"/>
      <c r="AT323" s="68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</row>
    <row r="324" spans="3:62" s="69" customFormat="1" hidden="1" x14ac:dyDescent="0.2">
      <c r="C324" s="123"/>
      <c r="D324" s="126" t="s">
        <v>28</v>
      </c>
      <c r="E324" s="123"/>
      <c r="F324" s="111"/>
      <c r="G324" s="116"/>
      <c r="H324" s="116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4"/>
      <c r="AO324" s="124"/>
      <c r="AP324" s="124"/>
      <c r="AQ324" s="124"/>
      <c r="AR324" s="72"/>
      <c r="AS324" s="68"/>
      <c r="AT324" s="68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</row>
    <row r="325" spans="3:62" s="69" customFormat="1" hidden="1" x14ac:dyDescent="0.2">
      <c r="C325" s="123"/>
      <c r="D325" s="126" t="s">
        <v>29</v>
      </c>
      <c r="E325" s="123"/>
      <c r="F325" s="111"/>
      <c r="G325" s="116"/>
      <c r="H325" s="116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4"/>
      <c r="AO325" s="124"/>
      <c r="AP325" s="124"/>
      <c r="AQ325" s="124"/>
      <c r="AR325" s="72"/>
      <c r="AS325" s="68"/>
      <c r="AT325" s="68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</row>
    <row r="326" spans="3:62" s="69" customFormat="1" hidden="1" x14ac:dyDescent="0.2">
      <c r="C326" s="123"/>
      <c r="D326" s="126" t="s">
        <v>234</v>
      </c>
      <c r="E326" s="123"/>
      <c r="F326" s="111"/>
      <c r="G326" s="116"/>
      <c r="H326" s="116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4"/>
      <c r="AO326" s="124"/>
      <c r="AP326" s="124"/>
      <c r="AQ326" s="124"/>
      <c r="AR326" s="72"/>
      <c r="AS326" s="68"/>
      <c r="AT326" s="68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</row>
    <row r="327" spans="3:62" s="69" customFormat="1" hidden="1" x14ac:dyDescent="0.2">
      <c r="C327" s="123"/>
      <c r="D327" s="126" t="s">
        <v>235</v>
      </c>
      <c r="E327" s="123"/>
      <c r="F327" s="111"/>
      <c r="G327" s="116"/>
      <c r="H327" s="116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4"/>
      <c r="AO327" s="124"/>
      <c r="AP327" s="124"/>
      <c r="AQ327" s="124"/>
      <c r="AR327" s="72"/>
      <c r="AS327" s="68"/>
      <c r="AT327" s="68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</row>
    <row r="328" spans="3:62" s="69" customFormat="1" hidden="1" x14ac:dyDescent="0.2">
      <c r="C328" s="123"/>
      <c r="D328" s="126" t="s">
        <v>236</v>
      </c>
      <c r="E328" s="123"/>
      <c r="F328" s="111"/>
      <c r="G328" s="116"/>
      <c r="H328" s="116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4"/>
      <c r="AO328" s="124"/>
      <c r="AP328" s="124"/>
      <c r="AQ328" s="124"/>
      <c r="AR328" s="72"/>
      <c r="AS328" s="68"/>
      <c r="AT328" s="68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</row>
    <row r="329" spans="3:62" s="69" customFormat="1" hidden="1" x14ac:dyDescent="0.2">
      <c r="C329" s="123"/>
      <c r="D329" s="126" t="s">
        <v>237</v>
      </c>
      <c r="E329" s="123"/>
      <c r="F329" s="111"/>
      <c r="G329" s="116"/>
      <c r="H329" s="116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4"/>
      <c r="AO329" s="124"/>
      <c r="AP329" s="124"/>
      <c r="AQ329" s="124"/>
      <c r="AR329" s="72"/>
      <c r="AS329" s="68"/>
      <c r="AT329" s="68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</row>
    <row r="330" spans="3:62" s="69" customFormat="1" hidden="1" x14ac:dyDescent="0.2">
      <c r="C330" s="123"/>
      <c r="D330" s="126" t="s">
        <v>238</v>
      </c>
      <c r="E330" s="123"/>
      <c r="F330" s="111"/>
      <c r="G330" s="116"/>
      <c r="H330" s="116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4"/>
      <c r="AO330" s="124"/>
      <c r="AP330" s="124"/>
      <c r="AQ330" s="124"/>
      <c r="AR330" s="72"/>
      <c r="AS330" s="68"/>
      <c r="AT330" s="68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</row>
    <row r="331" spans="3:62" s="69" customFormat="1" ht="12.75" hidden="1" thickBot="1" x14ac:dyDescent="0.25">
      <c r="C331" s="123"/>
      <c r="D331" s="127" t="s">
        <v>239</v>
      </c>
      <c r="E331" s="123"/>
      <c r="F331" s="111"/>
      <c r="G331" s="116"/>
      <c r="H331" s="116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4"/>
      <c r="AO331" s="124"/>
      <c r="AP331" s="124"/>
      <c r="AQ331" s="124"/>
      <c r="AR331" s="72"/>
      <c r="AS331" s="68"/>
      <c r="AT331" s="68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</row>
    <row r="332" spans="3:62" s="69" customFormat="1" hidden="1" x14ac:dyDescent="0.2">
      <c r="C332" s="123"/>
      <c r="D332" s="111"/>
      <c r="E332" s="123"/>
      <c r="F332" s="111"/>
      <c r="G332" s="116"/>
      <c r="H332" s="116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4"/>
      <c r="AO332" s="124"/>
      <c r="AP332" s="124"/>
      <c r="AQ332" s="124"/>
      <c r="AR332" s="72"/>
      <c r="AS332" s="68"/>
      <c r="AT332" s="68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</row>
    <row r="333" spans="3:62" s="69" customFormat="1" x14ac:dyDescent="0.2">
      <c r="C333" s="71"/>
      <c r="D333" s="60"/>
      <c r="E333" s="71"/>
      <c r="F333" s="60"/>
      <c r="G333" s="64"/>
      <c r="H333" s="64"/>
      <c r="AN333" s="72"/>
      <c r="AO333" s="72"/>
      <c r="AP333" s="72"/>
      <c r="AQ333" s="72"/>
      <c r="AR333" s="72"/>
      <c r="AS333" s="68"/>
      <c r="AT333" s="68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</row>
    <row r="334" spans="3:62" s="69" customFormat="1" x14ac:dyDescent="0.2">
      <c r="C334" s="71"/>
      <c r="D334" s="60"/>
      <c r="E334" s="71"/>
      <c r="F334" s="60"/>
      <c r="G334" s="64"/>
      <c r="H334" s="64"/>
      <c r="AN334" s="72"/>
      <c r="AO334" s="72"/>
      <c r="AP334" s="72"/>
      <c r="AQ334" s="72"/>
      <c r="AR334" s="72"/>
      <c r="AS334" s="68"/>
      <c r="AT334" s="68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</row>
    <row r="335" spans="3:62" s="69" customFormat="1" x14ac:dyDescent="0.2">
      <c r="C335" s="71"/>
      <c r="D335" s="60"/>
      <c r="E335" s="71"/>
      <c r="F335" s="60"/>
      <c r="G335" s="64"/>
      <c r="H335" s="64"/>
      <c r="AN335" s="72"/>
      <c r="AO335" s="72"/>
      <c r="AP335" s="72"/>
      <c r="AQ335" s="72"/>
      <c r="AR335" s="72"/>
      <c r="AS335" s="68"/>
      <c r="AT335" s="68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</row>
    <row r="336" spans="3:62" s="69" customFormat="1" x14ac:dyDescent="0.2">
      <c r="C336" s="71"/>
      <c r="D336" s="60"/>
      <c r="E336" s="71"/>
      <c r="F336" s="60"/>
      <c r="G336" s="64"/>
      <c r="H336" s="64"/>
      <c r="AN336" s="72"/>
      <c r="AO336" s="72"/>
      <c r="AP336" s="72"/>
      <c r="AQ336" s="72"/>
      <c r="AR336" s="72"/>
      <c r="AS336" s="68"/>
      <c r="AT336" s="68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</row>
    <row r="337" spans="3:62" s="69" customFormat="1" x14ac:dyDescent="0.2">
      <c r="C337" s="71"/>
      <c r="D337" s="60"/>
      <c r="E337" s="71"/>
      <c r="F337" s="60"/>
      <c r="G337" s="64"/>
      <c r="H337" s="64"/>
      <c r="AN337" s="72"/>
      <c r="AO337" s="72"/>
      <c r="AP337" s="72"/>
      <c r="AQ337" s="72"/>
      <c r="AR337" s="72"/>
      <c r="AS337" s="68"/>
      <c r="AT337" s="68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</row>
    <row r="338" spans="3:62" s="69" customFormat="1" x14ac:dyDescent="0.2">
      <c r="C338" s="71"/>
      <c r="D338" s="60"/>
      <c r="E338" s="71"/>
      <c r="F338" s="60"/>
      <c r="G338" s="64"/>
      <c r="H338" s="64"/>
      <c r="AN338" s="72"/>
      <c r="AO338" s="72"/>
      <c r="AP338" s="72"/>
      <c r="AQ338" s="72"/>
      <c r="AR338" s="72"/>
      <c r="AS338" s="68"/>
      <c r="AT338" s="68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</row>
    <row r="339" spans="3:62" s="69" customFormat="1" x14ac:dyDescent="0.2">
      <c r="C339" s="71"/>
      <c r="D339" s="60"/>
      <c r="E339" s="71"/>
      <c r="F339" s="60"/>
      <c r="G339" s="64"/>
      <c r="H339" s="64"/>
      <c r="AN339" s="72"/>
      <c r="AO339" s="72"/>
      <c r="AP339" s="72"/>
      <c r="AQ339" s="72"/>
      <c r="AR339" s="72"/>
      <c r="AS339" s="68"/>
      <c r="AT339" s="68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</row>
    <row r="340" spans="3:62" s="69" customFormat="1" x14ac:dyDescent="0.2">
      <c r="C340" s="71"/>
      <c r="D340" s="60"/>
      <c r="E340" s="71"/>
      <c r="F340" s="60"/>
      <c r="G340" s="64"/>
      <c r="H340" s="64"/>
      <c r="AN340" s="72"/>
      <c r="AO340" s="72"/>
      <c r="AP340" s="72"/>
      <c r="AQ340" s="72"/>
      <c r="AR340" s="72"/>
      <c r="AS340" s="68"/>
      <c r="AT340" s="68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</row>
    <row r="341" spans="3:62" s="69" customFormat="1" x14ac:dyDescent="0.2">
      <c r="C341" s="71"/>
      <c r="D341" s="60"/>
      <c r="E341" s="71"/>
      <c r="F341" s="60"/>
      <c r="G341" s="64"/>
      <c r="H341" s="64"/>
      <c r="AN341" s="72"/>
      <c r="AO341" s="72"/>
      <c r="AP341" s="72"/>
      <c r="AQ341" s="72"/>
      <c r="AR341" s="72"/>
      <c r="AS341" s="68"/>
      <c r="AT341" s="68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</row>
    <row r="342" spans="3:62" s="69" customFormat="1" x14ac:dyDescent="0.2">
      <c r="C342" s="71"/>
      <c r="D342" s="60"/>
      <c r="E342" s="71"/>
      <c r="F342" s="60"/>
      <c r="G342" s="64"/>
      <c r="H342" s="64"/>
      <c r="AN342" s="72"/>
      <c r="AO342" s="72"/>
      <c r="AP342" s="72"/>
      <c r="AQ342" s="72"/>
      <c r="AR342" s="72"/>
      <c r="AS342" s="68"/>
      <c r="AT342" s="68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</row>
    <row r="343" spans="3:62" s="69" customFormat="1" x14ac:dyDescent="0.2">
      <c r="C343" s="71"/>
      <c r="D343" s="60"/>
      <c r="E343" s="71"/>
      <c r="F343" s="60"/>
      <c r="G343" s="64"/>
      <c r="H343" s="64"/>
      <c r="AN343" s="72"/>
      <c r="AO343" s="72"/>
      <c r="AP343" s="72"/>
      <c r="AQ343" s="72"/>
      <c r="AR343" s="72"/>
      <c r="AS343" s="68"/>
      <c r="AT343" s="68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</row>
    <row r="344" spans="3:62" s="69" customFormat="1" x14ac:dyDescent="0.2">
      <c r="C344" s="71"/>
      <c r="D344" s="60"/>
      <c r="E344" s="71"/>
      <c r="F344" s="60"/>
      <c r="G344" s="64"/>
      <c r="H344" s="64"/>
      <c r="AN344" s="72"/>
      <c r="AO344" s="72"/>
      <c r="AP344" s="72"/>
      <c r="AQ344" s="72"/>
      <c r="AR344" s="72"/>
      <c r="AS344" s="68"/>
      <c r="AT344" s="68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</row>
    <row r="345" spans="3:62" s="69" customFormat="1" x14ac:dyDescent="0.2">
      <c r="C345" s="71"/>
      <c r="D345" s="60"/>
      <c r="E345" s="71"/>
      <c r="F345" s="60"/>
      <c r="G345" s="64"/>
      <c r="H345" s="64"/>
      <c r="AN345" s="72"/>
      <c r="AO345" s="72"/>
      <c r="AP345" s="72"/>
      <c r="AQ345" s="72"/>
      <c r="AR345" s="72"/>
      <c r="AS345" s="68"/>
      <c r="AT345" s="68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</row>
    <row r="346" spans="3:62" s="69" customFormat="1" x14ac:dyDescent="0.2">
      <c r="C346" s="71"/>
      <c r="D346" s="60"/>
      <c r="E346" s="71"/>
      <c r="F346" s="60"/>
      <c r="G346" s="64"/>
      <c r="H346" s="64"/>
      <c r="AN346" s="72"/>
      <c r="AO346" s="72"/>
      <c r="AP346" s="72"/>
      <c r="AQ346" s="72"/>
      <c r="AR346" s="72"/>
      <c r="AS346" s="68"/>
      <c r="AT346" s="68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</row>
    <row r="347" spans="3:62" s="69" customFormat="1" x14ac:dyDescent="0.2">
      <c r="C347" s="71"/>
      <c r="D347" s="60"/>
      <c r="E347" s="71"/>
      <c r="F347" s="60"/>
      <c r="G347" s="64"/>
      <c r="H347" s="64"/>
      <c r="AN347" s="72"/>
      <c r="AO347" s="72"/>
      <c r="AP347" s="72"/>
      <c r="AQ347" s="72"/>
      <c r="AR347" s="72"/>
      <c r="AS347" s="68"/>
      <c r="AT347" s="68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</row>
    <row r="348" spans="3:62" s="69" customFormat="1" x14ac:dyDescent="0.2">
      <c r="C348" s="71"/>
      <c r="D348" s="60"/>
      <c r="E348" s="71"/>
      <c r="F348" s="60"/>
      <c r="G348" s="64"/>
      <c r="H348" s="64"/>
      <c r="AN348" s="72"/>
      <c r="AO348" s="72"/>
      <c r="AP348" s="72"/>
      <c r="AQ348" s="72"/>
      <c r="AR348" s="72"/>
      <c r="AS348" s="68"/>
      <c r="AT348" s="68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</row>
    <row r="349" spans="3:62" s="69" customFormat="1" x14ac:dyDescent="0.2">
      <c r="C349" s="71"/>
      <c r="D349" s="60"/>
      <c r="E349" s="71"/>
      <c r="F349" s="60"/>
      <c r="G349" s="64"/>
      <c r="H349" s="64"/>
      <c r="AN349" s="72"/>
      <c r="AO349" s="72"/>
      <c r="AP349" s="72"/>
      <c r="AQ349" s="72"/>
      <c r="AR349" s="72"/>
      <c r="AS349" s="68"/>
      <c r="AT349" s="68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</row>
    <row r="350" spans="3:62" s="69" customFormat="1" x14ac:dyDescent="0.2">
      <c r="C350" s="71"/>
      <c r="D350" s="60"/>
      <c r="E350" s="71"/>
      <c r="F350" s="60"/>
      <c r="G350" s="64"/>
      <c r="H350" s="64"/>
      <c r="AN350" s="72"/>
      <c r="AO350" s="72"/>
      <c r="AP350" s="72"/>
      <c r="AQ350" s="72"/>
      <c r="AR350" s="72"/>
      <c r="AS350" s="68"/>
      <c r="AT350" s="68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</row>
    <row r="351" spans="3:62" s="69" customFormat="1" x14ac:dyDescent="0.2">
      <c r="C351" s="71"/>
      <c r="D351" s="60"/>
      <c r="E351" s="71"/>
      <c r="F351" s="60"/>
      <c r="G351" s="64"/>
      <c r="H351" s="64"/>
      <c r="AN351" s="72"/>
      <c r="AO351" s="72"/>
      <c r="AP351" s="72"/>
      <c r="AQ351" s="72"/>
      <c r="AR351" s="72"/>
      <c r="AS351" s="68"/>
      <c r="AT351" s="68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</row>
    <row r="352" spans="3:62" s="69" customFormat="1" x14ac:dyDescent="0.2">
      <c r="C352" s="71"/>
      <c r="D352" s="60"/>
      <c r="E352" s="71"/>
      <c r="F352" s="60"/>
      <c r="G352" s="64"/>
      <c r="H352" s="64"/>
      <c r="AN352" s="72"/>
      <c r="AO352" s="72"/>
      <c r="AP352" s="72"/>
      <c r="AQ352" s="72"/>
      <c r="AR352" s="72"/>
      <c r="AS352" s="68"/>
      <c r="AT352" s="68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</row>
    <row r="353" spans="3:62" s="69" customFormat="1" x14ac:dyDescent="0.2">
      <c r="C353" s="71"/>
      <c r="D353" s="60"/>
      <c r="E353" s="71"/>
      <c r="F353" s="60"/>
      <c r="G353" s="64"/>
      <c r="H353" s="64"/>
      <c r="AN353" s="72"/>
      <c r="AO353" s="72"/>
      <c r="AP353" s="72"/>
      <c r="AQ353" s="72"/>
      <c r="AR353" s="72"/>
      <c r="AS353" s="68"/>
      <c r="AT353" s="68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</row>
    <row r="354" spans="3:62" s="69" customFormat="1" x14ac:dyDescent="0.2">
      <c r="C354" s="71"/>
      <c r="D354" s="60"/>
      <c r="E354" s="71"/>
      <c r="F354" s="60"/>
      <c r="G354" s="64"/>
      <c r="H354" s="64"/>
      <c r="AN354" s="72"/>
      <c r="AO354" s="72"/>
      <c r="AP354" s="72"/>
      <c r="AQ354" s="72"/>
      <c r="AR354" s="72"/>
      <c r="AS354" s="68"/>
      <c r="AT354" s="68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</row>
    <row r="355" spans="3:62" s="69" customFormat="1" x14ac:dyDescent="0.2">
      <c r="C355" s="71"/>
      <c r="D355" s="60"/>
      <c r="E355" s="71"/>
      <c r="F355" s="60"/>
      <c r="G355" s="73"/>
      <c r="H355" s="73"/>
      <c r="AN355" s="72"/>
      <c r="AO355" s="72"/>
      <c r="AP355" s="72"/>
      <c r="AQ355" s="72"/>
      <c r="AR355" s="72"/>
      <c r="AS355" s="68"/>
      <c r="AT355" s="68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</row>
    <row r="356" spans="3:62" s="69" customFormat="1" x14ac:dyDescent="0.2">
      <c r="C356" s="71"/>
      <c r="D356" s="60"/>
      <c r="E356" s="71"/>
      <c r="F356" s="60"/>
      <c r="G356" s="73"/>
      <c r="H356" s="73"/>
      <c r="AN356" s="72"/>
      <c r="AO356" s="72"/>
      <c r="AP356" s="72"/>
      <c r="AQ356" s="72"/>
      <c r="AR356" s="72"/>
      <c r="AS356" s="68"/>
      <c r="AT356" s="68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</row>
    <row r="357" spans="3:62" s="69" customFormat="1" x14ac:dyDescent="0.2">
      <c r="C357" s="71"/>
      <c r="D357" s="60"/>
      <c r="E357" s="71"/>
      <c r="F357" s="60"/>
      <c r="G357" s="64"/>
      <c r="H357" s="64"/>
      <c r="AN357" s="72"/>
      <c r="AO357" s="72"/>
      <c r="AP357" s="72"/>
      <c r="AQ357" s="72"/>
      <c r="AR357" s="72"/>
      <c r="AS357" s="68"/>
      <c r="AT357" s="68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</row>
    <row r="358" spans="3:62" s="69" customFormat="1" x14ac:dyDescent="0.2">
      <c r="C358" s="71"/>
      <c r="D358" s="60"/>
      <c r="E358" s="71"/>
      <c r="F358" s="60"/>
      <c r="G358" s="64"/>
      <c r="H358" s="64"/>
      <c r="AN358" s="72"/>
      <c r="AO358" s="72"/>
      <c r="AP358" s="72"/>
      <c r="AQ358" s="72"/>
      <c r="AR358" s="72"/>
      <c r="AS358" s="68"/>
      <c r="AT358" s="68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</row>
    <row r="359" spans="3:62" s="69" customFormat="1" x14ac:dyDescent="0.2">
      <c r="C359" s="71"/>
      <c r="D359" s="60"/>
      <c r="E359" s="71"/>
      <c r="F359" s="60"/>
      <c r="G359" s="64"/>
      <c r="H359" s="64"/>
      <c r="AN359" s="72"/>
      <c r="AO359" s="72"/>
      <c r="AP359" s="72"/>
      <c r="AQ359" s="72"/>
      <c r="AR359" s="72"/>
      <c r="AS359" s="68"/>
      <c r="AT359" s="68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</row>
    <row r="360" spans="3:62" s="69" customFormat="1" x14ac:dyDescent="0.2">
      <c r="C360" s="71"/>
      <c r="D360" s="60"/>
      <c r="E360" s="71"/>
      <c r="F360" s="60"/>
      <c r="G360" s="64"/>
      <c r="H360" s="64"/>
      <c r="AN360" s="72"/>
      <c r="AO360" s="72"/>
      <c r="AP360" s="72"/>
      <c r="AQ360" s="72"/>
      <c r="AR360" s="72"/>
      <c r="AS360" s="68"/>
      <c r="AT360" s="68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</row>
    <row r="361" spans="3:62" s="69" customFormat="1" x14ac:dyDescent="0.2">
      <c r="C361" s="71"/>
      <c r="D361" s="60"/>
      <c r="E361" s="71"/>
      <c r="F361" s="60"/>
      <c r="G361" s="64"/>
      <c r="H361" s="64"/>
      <c r="AN361" s="72"/>
      <c r="AO361" s="72"/>
      <c r="AP361" s="72"/>
      <c r="AQ361" s="72"/>
      <c r="AR361" s="72"/>
      <c r="AS361" s="68"/>
      <c r="AT361" s="68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</row>
    <row r="362" spans="3:62" s="69" customFormat="1" x14ac:dyDescent="0.2">
      <c r="C362" s="71"/>
      <c r="D362" s="60"/>
      <c r="E362" s="71"/>
      <c r="F362" s="60"/>
      <c r="G362" s="73"/>
      <c r="H362" s="73"/>
      <c r="AN362" s="72"/>
      <c r="AO362" s="72"/>
      <c r="AP362" s="72"/>
      <c r="AQ362" s="72"/>
      <c r="AR362" s="72"/>
      <c r="AS362" s="68"/>
      <c r="AT362" s="68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</row>
    <row r="363" spans="3:62" s="69" customFormat="1" x14ac:dyDescent="0.2">
      <c r="C363" s="71"/>
      <c r="D363" s="60"/>
      <c r="E363" s="71"/>
      <c r="F363" s="60"/>
      <c r="G363" s="64"/>
      <c r="H363" s="64"/>
      <c r="AN363" s="72"/>
      <c r="AO363" s="72"/>
      <c r="AP363" s="72"/>
      <c r="AQ363" s="72"/>
      <c r="AR363" s="72"/>
      <c r="AS363" s="68"/>
      <c r="AT363" s="68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</row>
    <row r="364" spans="3:62" s="69" customFormat="1" x14ac:dyDescent="0.2">
      <c r="C364" s="71"/>
      <c r="D364" s="60"/>
      <c r="E364" s="71"/>
      <c r="F364" s="60"/>
      <c r="G364" s="64"/>
      <c r="H364" s="64"/>
      <c r="AN364" s="72"/>
      <c r="AO364" s="72"/>
      <c r="AP364" s="72"/>
      <c r="AQ364" s="72"/>
      <c r="AR364" s="72"/>
      <c r="AS364" s="68"/>
      <c r="AT364" s="68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</row>
    <row r="365" spans="3:62" s="69" customFormat="1" x14ac:dyDescent="0.2">
      <c r="C365" s="71"/>
      <c r="D365" s="60"/>
      <c r="E365" s="71"/>
      <c r="F365" s="60"/>
      <c r="G365" s="64"/>
      <c r="H365" s="64"/>
      <c r="AN365" s="72"/>
      <c r="AO365" s="72"/>
      <c r="AP365" s="72"/>
      <c r="AQ365" s="72"/>
      <c r="AR365" s="72"/>
      <c r="AS365" s="68"/>
      <c r="AT365" s="68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</row>
    <row r="366" spans="3:62" s="69" customFormat="1" x14ac:dyDescent="0.2">
      <c r="C366" s="71"/>
      <c r="D366" s="60"/>
      <c r="E366" s="71"/>
      <c r="F366" s="60"/>
      <c r="G366" s="73"/>
      <c r="H366" s="73"/>
      <c r="AN366" s="72"/>
      <c r="AO366" s="72"/>
      <c r="AP366" s="72"/>
      <c r="AQ366" s="72"/>
      <c r="AR366" s="72"/>
      <c r="AS366" s="68"/>
      <c r="AT366" s="68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</row>
    <row r="367" spans="3:62" s="69" customFormat="1" x14ac:dyDescent="0.2">
      <c r="C367" s="71"/>
      <c r="D367" s="60"/>
      <c r="E367" s="71"/>
      <c r="F367" s="60"/>
      <c r="G367" s="64"/>
      <c r="H367" s="64"/>
      <c r="AN367" s="72"/>
      <c r="AO367" s="72"/>
      <c r="AP367" s="72"/>
      <c r="AQ367" s="72"/>
      <c r="AR367" s="72"/>
      <c r="AS367" s="68"/>
      <c r="AT367" s="68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</row>
    <row r="368" spans="3:62" s="69" customFormat="1" x14ac:dyDescent="0.2">
      <c r="C368" s="71"/>
      <c r="D368" s="60"/>
      <c r="E368" s="71"/>
      <c r="F368" s="60"/>
      <c r="G368" s="64"/>
      <c r="H368" s="64"/>
      <c r="AN368" s="72"/>
      <c r="AO368" s="72"/>
      <c r="AP368" s="72"/>
      <c r="AQ368" s="72"/>
      <c r="AR368" s="72"/>
      <c r="AS368" s="68"/>
      <c r="AT368" s="68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</row>
    <row r="369" spans="3:62" s="69" customFormat="1" x14ac:dyDescent="0.2">
      <c r="C369" s="71"/>
      <c r="D369" s="60"/>
      <c r="E369" s="71"/>
      <c r="F369" s="60"/>
      <c r="G369" s="64"/>
      <c r="H369" s="64"/>
      <c r="AN369" s="72"/>
      <c r="AO369" s="72"/>
      <c r="AP369" s="72"/>
      <c r="AQ369" s="72"/>
      <c r="AR369" s="72"/>
      <c r="AS369" s="68"/>
      <c r="AT369" s="68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</row>
    <row r="370" spans="3:62" s="69" customFormat="1" x14ac:dyDescent="0.2">
      <c r="C370" s="71"/>
      <c r="D370" s="60"/>
      <c r="E370" s="71"/>
      <c r="F370" s="60"/>
      <c r="G370" s="64"/>
      <c r="H370" s="64"/>
      <c r="AN370" s="72"/>
      <c r="AO370" s="72"/>
      <c r="AP370" s="72"/>
      <c r="AQ370" s="72"/>
      <c r="AR370" s="72"/>
      <c r="AS370" s="68"/>
      <c r="AT370" s="68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</row>
    <row r="371" spans="3:62" s="69" customFormat="1" x14ac:dyDescent="0.2">
      <c r="C371" s="71"/>
      <c r="D371" s="60"/>
      <c r="E371" s="71"/>
      <c r="F371" s="60"/>
      <c r="G371" s="64"/>
      <c r="H371" s="64"/>
      <c r="AN371" s="72"/>
      <c r="AO371" s="72"/>
      <c r="AP371" s="72"/>
      <c r="AQ371" s="72"/>
      <c r="AR371" s="72"/>
      <c r="AS371" s="68"/>
      <c r="AT371" s="68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</row>
    <row r="372" spans="3:62" s="69" customFormat="1" x14ac:dyDescent="0.2">
      <c r="C372" s="71"/>
      <c r="D372" s="60"/>
      <c r="E372" s="71"/>
      <c r="F372" s="60"/>
      <c r="G372" s="64"/>
      <c r="H372" s="64"/>
      <c r="AN372" s="72"/>
      <c r="AO372" s="72"/>
      <c r="AP372" s="72"/>
      <c r="AQ372" s="72"/>
      <c r="AR372" s="72"/>
      <c r="AS372" s="68"/>
      <c r="AT372" s="68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</row>
    <row r="373" spans="3:62" s="69" customFormat="1" x14ac:dyDescent="0.2">
      <c r="C373" s="71"/>
      <c r="D373" s="60"/>
      <c r="E373" s="71"/>
      <c r="F373" s="60"/>
      <c r="G373" s="64"/>
      <c r="H373" s="64"/>
      <c r="AN373" s="72"/>
      <c r="AO373" s="72"/>
      <c r="AP373" s="72"/>
      <c r="AQ373" s="72"/>
      <c r="AR373" s="72"/>
      <c r="AS373" s="68"/>
      <c r="AT373" s="68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</row>
    <row r="374" spans="3:62" s="69" customFormat="1" x14ac:dyDescent="0.2">
      <c r="C374" s="71"/>
      <c r="D374" s="60"/>
      <c r="E374" s="71"/>
      <c r="F374" s="60"/>
      <c r="G374" s="73"/>
      <c r="H374" s="73"/>
      <c r="AN374" s="72"/>
      <c r="AO374" s="72"/>
      <c r="AP374" s="72"/>
      <c r="AQ374" s="72"/>
      <c r="AR374" s="72"/>
      <c r="AS374" s="68"/>
      <c r="AT374" s="68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</row>
    <row r="375" spans="3:62" s="69" customFormat="1" x14ac:dyDescent="0.2">
      <c r="C375" s="71"/>
      <c r="D375" s="60"/>
      <c r="E375" s="71"/>
      <c r="F375" s="60"/>
      <c r="G375" s="64"/>
      <c r="H375" s="64"/>
      <c r="AN375" s="72"/>
      <c r="AO375" s="72"/>
      <c r="AP375" s="72"/>
      <c r="AQ375" s="72"/>
      <c r="AR375" s="72"/>
      <c r="AS375" s="68"/>
      <c r="AT375" s="68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</row>
    <row r="376" spans="3:62" s="69" customFormat="1" x14ac:dyDescent="0.2">
      <c r="C376" s="71"/>
      <c r="D376" s="60"/>
      <c r="E376" s="71"/>
      <c r="F376" s="60"/>
      <c r="G376" s="64"/>
      <c r="H376" s="64"/>
      <c r="AN376" s="72"/>
      <c r="AO376" s="72"/>
      <c r="AP376" s="72"/>
      <c r="AQ376" s="72"/>
      <c r="AR376" s="72"/>
      <c r="AS376" s="68"/>
      <c r="AT376" s="68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</row>
    <row r="377" spans="3:62" s="69" customFormat="1" x14ac:dyDescent="0.2">
      <c r="C377" s="71"/>
      <c r="D377" s="60"/>
      <c r="E377" s="71"/>
      <c r="F377" s="60"/>
      <c r="G377" s="73"/>
      <c r="H377" s="73"/>
      <c r="AN377" s="72"/>
      <c r="AO377" s="72"/>
      <c r="AP377" s="72"/>
      <c r="AQ377" s="72"/>
      <c r="AR377" s="72"/>
      <c r="AS377" s="68"/>
      <c r="AT377" s="68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</row>
    <row r="378" spans="3:62" s="69" customFormat="1" x14ac:dyDescent="0.2">
      <c r="C378" s="71"/>
      <c r="D378" s="60"/>
      <c r="E378" s="71"/>
      <c r="F378" s="60"/>
      <c r="G378" s="64"/>
      <c r="H378" s="64"/>
      <c r="AN378" s="72"/>
      <c r="AO378" s="72"/>
      <c r="AP378" s="72"/>
      <c r="AQ378" s="72"/>
      <c r="AR378" s="72"/>
      <c r="AS378" s="68"/>
      <c r="AT378" s="68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</row>
    <row r="379" spans="3:62" s="69" customFormat="1" x14ac:dyDescent="0.2">
      <c r="C379" s="71"/>
      <c r="D379" s="60"/>
      <c r="E379" s="71"/>
      <c r="F379" s="60"/>
      <c r="G379" s="64"/>
      <c r="H379" s="64"/>
      <c r="AN379" s="72"/>
      <c r="AO379" s="72"/>
      <c r="AP379" s="72"/>
      <c r="AQ379" s="72"/>
      <c r="AR379" s="72"/>
      <c r="AS379" s="68"/>
      <c r="AT379" s="68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</row>
    <row r="380" spans="3:62" s="69" customFormat="1" x14ac:dyDescent="0.2">
      <c r="C380" s="71"/>
      <c r="D380" s="60"/>
      <c r="E380" s="71"/>
      <c r="F380" s="60"/>
      <c r="G380" s="73"/>
      <c r="H380" s="73"/>
      <c r="AN380" s="72"/>
      <c r="AO380" s="72"/>
      <c r="AP380" s="72"/>
      <c r="AQ380" s="72"/>
      <c r="AR380" s="72"/>
      <c r="AS380" s="68"/>
      <c r="AT380" s="68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</row>
    <row r="381" spans="3:62" s="69" customFormat="1" x14ac:dyDescent="0.2">
      <c r="C381" s="71"/>
      <c r="D381" s="60"/>
      <c r="E381" s="71"/>
      <c r="F381" s="60"/>
      <c r="G381" s="64"/>
      <c r="H381" s="64"/>
      <c r="AN381" s="72"/>
      <c r="AO381" s="72"/>
      <c r="AP381" s="72"/>
      <c r="AQ381" s="72"/>
      <c r="AR381" s="72"/>
      <c r="AS381" s="68"/>
      <c r="AT381" s="68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</row>
    <row r="382" spans="3:62" s="69" customFormat="1" x14ac:dyDescent="0.2">
      <c r="C382" s="71"/>
      <c r="D382" s="60"/>
      <c r="E382" s="71"/>
      <c r="F382" s="60"/>
      <c r="G382" s="64"/>
      <c r="H382" s="64"/>
      <c r="AN382" s="72"/>
      <c r="AO382" s="72"/>
      <c r="AP382" s="72"/>
      <c r="AQ382" s="72"/>
      <c r="AR382" s="72"/>
      <c r="AS382" s="68"/>
      <c r="AT382" s="68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</row>
    <row r="383" spans="3:62" s="69" customFormat="1" x14ac:dyDescent="0.2">
      <c r="C383" s="71"/>
      <c r="D383" s="60"/>
      <c r="E383" s="71"/>
      <c r="F383" s="60"/>
      <c r="G383" s="73"/>
      <c r="H383" s="73"/>
      <c r="AN383" s="72"/>
      <c r="AO383" s="72"/>
      <c r="AP383" s="72"/>
      <c r="AQ383" s="72"/>
      <c r="AR383" s="72"/>
      <c r="AS383" s="68"/>
      <c r="AT383" s="68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</row>
    <row r="384" spans="3:62" s="69" customFormat="1" x14ac:dyDescent="0.2">
      <c r="C384" s="71"/>
      <c r="D384" s="60"/>
      <c r="E384" s="71"/>
      <c r="F384" s="60"/>
      <c r="G384" s="64"/>
      <c r="H384" s="64"/>
      <c r="AN384" s="72"/>
      <c r="AO384" s="72"/>
      <c r="AP384" s="72"/>
      <c r="AQ384" s="72"/>
      <c r="AR384" s="72"/>
      <c r="AS384" s="68"/>
      <c r="AT384" s="68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</row>
    <row r="385" spans="3:62" s="69" customFormat="1" x14ac:dyDescent="0.2">
      <c r="C385" s="71"/>
      <c r="D385" s="60"/>
      <c r="E385" s="71"/>
      <c r="F385" s="60"/>
      <c r="G385" s="64"/>
      <c r="H385" s="64"/>
      <c r="AN385" s="72"/>
      <c r="AO385" s="72"/>
      <c r="AP385" s="72"/>
      <c r="AQ385" s="72"/>
      <c r="AR385" s="72"/>
      <c r="AS385" s="68"/>
      <c r="AT385" s="68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</row>
    <row r="386" spans="3:62" s="69" customFormat="1" x14ac:dyDescent="0.2">
      <c r="C386" s="71"/>
      <c r="D386" s="60"/>
      <c r="E386" s="71"/>
      <c r="F386" s="60"/>
      <c r="G386" s="64"/>
      <c r="H386" s="64"/>
      <c r="AN386" s="72"/>
      <c r="AO386" s="72"/>
      <c r="AP386" s="72"/>
      <c r="AQ386" s="72"/>
      <c r="AR386" s="72"/>
      <c r="AS386" s="68"/>
      <c r="AT386" s="68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</row>
    <row r="387" spans="3:62" s="69" customFormat="1" x14ac:dyDescent="0.2">
      <c r="C387" s="71"/>
      <c r="D387" s="60"/>
      <c r="E387" s="71"/>
      <c r="F387" s="60"/>
      <c r="G387" s="64"/>
      <c r="H387" s="64"/>
      <c r="AN387" s="72"/>
      <c r="AO387" s="72"/>
      <c r="AP387" s="72"/>
      <c r="AQ387" s="72"/>
      <c r="AR387" s="72"/>
      <c r="AS387" s="68"/>
      <c r="AT387" s="68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</row>
    <row r="388" spans="3:62" s="69" customFormat="1" x14ac:dyDescent="0.2">
      <c r="C388" s="71"/>
      <c r="D388" s="60"/>
      <c r="E388" s="71"/>
      <c r="F388" s="60"/>
      <c r="G388" s="64"/>
      <c r="H388" s="64"/>
      <c r="AN388" s="72"/>
      <c r="AO388" s="72"/>
      <c r="AP388" s="72"/>
      <c r="AQ388" s="72"/>
      <c r="AR388" s="72"/>
      <c r="AS388" s="68"/>
      <c r="AT388" s="68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</row>
    <row r="389" spans="3:62" s="69" customFormat="1" x14ac:dyDescent="0.2">
      <c r="C389" s="71"/>
      <c r="D389" s="60"/>
      <c r="E389" s="71"/>
      <c r="F389" s="60"/>
      <c r="G389" s="64"/>
      <c r="H389" s="64"/>
      <c r="AN389" s="72"/>
      <c r="AO389" s="72"/>
      <c r="AP389" s="72"/>
      <c r="AQ389" s="72"/>
      <c r="AR389" s="72"/>
      <c r="AS389" s="68"/>
      <c r="AT389" s="68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</row>
    <row r="390" spans="3:62" s="69" customFormat="1" x14ac:dyDescent="0.2">
      <c r="C390" s="71"/>
      <c r="D390" s="60"/>
      <c r="E390" s="71"/>
      <c r="F390" s="60"/>
      <c r="G390" s="64"/>
      <c r="H390" s="64"/>
      <c r="AN390" s="72"/>
      <c r="AO390" s="72"/>
      <c r="AP390" s="72"/>
      <c r="AQ390" s="72"/>
      <c r="AR390" s="72"/>
      <c r="AS390" s="68"/>
      <c r="AT390" s="68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</row>
    <row r="391" spans="3:62" s="3" customFormat="1" x14ac:dyDescent="0.2">
      <c r="C391" s="71"/>
      <c r="D391" s="60"/>
      <c r="E391" s="2"/>
      <c r="F391" s="1"/>
      <c r="G391" s="74"/>
      <c r="H391" s="74"/>
      <c r="AN391" s="4"/>
      <c r="AO391" s="72"/>
      <c r="AP391" s="72"/>
      <c r="AQ391" s="72"/>
      <c r="AR391" s="72"/>
      <c r="AS391" s="5"/>
      <c r="AT391" s="5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</row>
    <row r="392" spans="3:62" s="3" customFormat="1" x14ac:dyDescent="0.2">
      <c r="C392" s="2"/>
      <c r="D392" s="1"/>
      <c r="E392" s="2"/>
      <c r="F392" s="1"/>
      <c r="G392" s="75"/>
      <c r="H392" s="75"/>
      <c r="AN392" s="4"/>
      <c r="AO392" s="4"/>
      <c r="AP392" s="4"/>
      <c r="AQ392" s="4"/>
      <c r="AR392" s="4"/>
      <c r="AS392" s="5"/>
      <c r="AT392" s="5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</row>
    <row r="393" spans="3:62" s="3" customFormat="1" x14ac:dyDescent="0.2">
      <c r="C393" s="2"/>
      <c r="D393" s="1"/>
      <c r="E393" s="2"/>
      <c r="F393" s="1"/>
      <c r="G393" s="75"/>
      <c r="H393" s="75"/>
      <c r="AN393" s="4"/>
      <c r="AO393" s="4"/>
      <c r="AP393" s="4"/>
      <c r="AQ393" s="4"/>
      <c r="AR393" s="4"/>
      <c r="AS393" s="5"/>
      <c r="AT393" s="5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</row>
    <row r="394" spans="3:62" s="3" customFormat="1" x14ac:dyDescent="0.2">
      <c r="C394" s="2"/>
      <c r="D394" s="1"/>
      <c r="E394" s="2"/>
      <c r="F394" s="1"/>
      <c r="G394" s="74"/>
      <c r="H394" s="74"/>
      <c r="AN394" s="4"/>
      <c r="AO394" s="4"/>
      <c r="AP394" s="4"/>
      <c r="AQ394" s="4"/>
      <c r="AR394" s="4"/>
      <c r="AS394" s="5"/>
      <c r="AT394" s="5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</row>
    <row r="395" spans="3:62" s="3" customFormat="1" x14ac:dyDescent="0.2">
      <c r="C395" s="2"/>
      <c r="D395" s="1"/>
      <c r="E395" s="2"/>
      <c r="F395" s="1"/>
      <c r="G395" s="74"/>
      <c r="H395" s="74"/>
      <c r="AN395" s="4"/>
      <c r="AO395" s="4"/>
      <c r="AP395" s="4"/>
      <c r="AQ395" s="4"/>
      <c r="AR395" s="4"/>
      <c r="AS395" s="5"/>
      <c r="AT395" s="5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</row>
    <row r="396" spans="3:62" s="3" customFormat="1" x14ac:dyDescent="0.2">
      <c r="C396" s="2"/>
      <c r="D396" s="1"/>
      <c r="E396" s="2"/>
      <c r="F396" s="1"/>
      <c r="G396" s="74"/>
      <c r="H396" s="74"/>
      <c r="AN396" s="4"/>
      <c r="AO396" s="4"/>
      <c r="AP396" s="4"/>
      <c r="AQ396" s="4"/>
      <c r="AR396" s="4"/>
      <c r="AS396" s="5"/>
      <c r="AT396" s="5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</row>
    <row r="397" spans="3:62" s="3" customFormat="1" x14ac:dyDescent="0.2">
      <c r="C397" s="2"/>
      <c r="D397" s="1"/>
      <c r="E397" s="2"/>
      <c r="F397" s="1"/>
      <c r="G397" s="74"/>
      <c r="H397" s="74"/>
      <c r="AN397" s="4"/>
      <c r="AO397" s="4"/>
      <c r="AP397" s="4"/>
      <c r="AQ397" s="4"/>
      <c r="AR397" s="4"/>
      <c r="AS397" s="5"/>
      <c r="AT397" s="5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</row>
    <row r="398" spans="3:62" s="3" customFormat="1" x14ac:dyDescent="0.2">
      <c r="C398" s="2"/>
      <c r="D398" s="1"/>
      <c r="E398" s="2"/>
      <c r="F398" s="1"/>
      <c r="G398" s="75"/>
      <c r="H398" s="75"/>
      <c r="AN398" s="4"/>
      <c r="AO398" s="4"/>
      <c r="AP398" s="4"/>
      <c r="AQ398" s="4"/>
      <c r="AR398" s="4"/>
      <c r="AS398" s="5"/>
      <c r="AT398" s="5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</row>
    <row r="399" spans="3:62" s="3" customFormat="1" x14ac:dyDescent="0.2">
      <c r="C399" s="2"/>
      <c r="D399" s="1"/>
      <c r="E399" s="2"/>
      <c r="F399" s="1"/>
      <c r="G399" s="74"/>
      <c r="H399" s="74"/>
      <c r="AN399" s="4"/>
      <c r="AO399" s="4"/>
      <c r="AP399" s="4"/>
      <c r="AQ399" s="4"/>
      <c r="AR399" s="4"/>
      <c r="AS399" s="5"/>
      <c r="AT399" s="5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</row>
    <row r="400" spans="3:62" s="3" customFormat="1" x14ac:dyDescent="0.2">
      <c r="C400" s="2"/>
      <c r="D400" s="1"/>
      <c r="E400" s="2"/>
      <c r="F400" s="1"/>
      <c r="G400" s="74"/>
      <c r="H400" s="74"/>
      <c r="AN400" s="4"/>
      <c r="AO400" s="4"/>
      <c r="AP400" s="4"/>
      <c r="AQ400" s="4"/>
      <c r="AR400" s="4"/>
      <c r="AS400" s="5"/>
      <c r="AT400" s="5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</row>
    <row r="401" spans="3:62" s="3" customFormat="1" x14ac:dyDescent="0.2">
      <c r="C401" s="2"/>
      <c r="D401" s="1"/>
      <c r="E401" s="2"/>
      <c r="F401" s="1"/>
      <c r="G401" s="74"/>
      <c r="H401" s="74"/>
      <c r="AN401" s="4"/>
      <c r="AO401" s="4"/>
      <c r="AP401" s="4"/>
      <c r="AQ401" s="4"/>
      <c r="AR401" s="4"/>
      <c r="AS401" s="5"/>
      <c r="AT401" s="5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</row>
    <row r="402" spans="3:62" s="3" customFormat="1" x14ac:dyDescent="0.2">
      <c r="C402" s="2"/>
      <c r="D402" s="1"/>
      <c r="E402" s="2"/>
      <c r="F402" s="1"/>
      <c r="G402" s="74"/>
      <c r="H402" s="74"/>
      <c r="AN402" s="4"/>
      <c r="AO402" s="4"/>
      <c r="AP402" s="4"/>
      <c r="AQ402" s="4"/>
      <c r="AR402" s="4"/>
      <c r="AS402" s="5"/>
      <c r="AT402" s="5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</row>
    <row r="403" spans="3:62" s="3" customFormat="1" x14ac:dyDescent="0.2">
      <c r="C403" s="2"/>
      <c r="D403" s="1"/>
      <c r="E403" s="2"/>
      <c r="F403" s="1"/>
      <c r="G403" s="75"/>
      <c r="H403" s="75"/>
      <c r="AN403" s="4"/>
      <c r="AO403" s="4"/>
      <c r="AP403" s="4"/>
      <c r="AQ403" s="4"/>
      <c r="AR403" s="4"/>
      <c r="AS403" s="5"/>
      <c r="AT403" s="5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</row>
    <row r="404" spans="3:62" s="3" customFormat="1" x14ac:dyDescent="0.2">
      <c r="C404" s="2"/>
      <c r="D404" s="1"/>
      <c r="E404" s="2"/>
      <c r="F404" s="1"/>
      <c r="G404" s="74"/>
      <c r="H404" s="74"/>
      <c r="AN404" s="4"/>
      <c r="AO404" s="4"/>
      <c r="AP404" s="4"/>
      <c r="AQ404" s="4"/>
      <c r="AR404" s="4"/>
      <c r="AS404" s="5"/>
      <c r="AT404" s="5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</row>
    <row r="405" spans="3:62" s="3" customFormat="1" x14ac:dyDescent="0.2">
      <c r="C405" s="2"/>
      <c r="D405" s="1"/>
      <c r="E405" s="2"/>
      <c r="F405" s="1"/>
      <c r="G405" s="74"/>
      <c r="H405" s="74"/>
      <c r="AN405" s="4"/>
      <c r="AO405" s="4"/>
      <c r="AP405" s="4"/>
      <c r="AQ405" s="4"/>
      <c r="AR405" s="4"/>
      <c r="AS405" s="5"/>
      <c r="AT405" s="5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</row>
    <row r="406" spans="3:62" s="3" customFormat="1" x14ac:dyDescent="0.2">
      <c r="C406" s="2"/>
      <c r="D406" s="1"/>
      <c r="E406" s="2"/>
      <c r="F406" s="1"/>
      <c r="G406" s="74"/>
      <c r="H406" s="74"/>
      <c r="AN406" s="4"/>
      <c r="AO406" s="4"/>
      <c r="AP406" s="4"/>
      <c r="AQ406" s="4"/>
      <c r="AR406" s="4"/>
      <c r="AS406" s="5"/>
      <c r="AT406" s="5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</row>
    <row r="407" spans="3:62" s="3" customFormat="1" x14ac:dyDescent="0.2">
      <c r="C407" s="2"/>
      <c r="D407" s="1"/>
      <c r="E407" s="2"/>
      <c r="F407" s="1"/>
      <c r="G407" s="75"/>
      <c r="H407" s="75"/>
      <c r="AN407" s="4"/>
      <c r="AO407" s="4"/>
      <c r="AP407" s="4"/>
      <c r="AQ407" s="4"/>
      <c r="AR407" s="4"/>
      <c r="AS407" s="5"/>
      <c r="AT407" s="5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</row>
    <row r="408" spans="3:62" s="3" customFormat="1" x14ac:dyDescent="0.2">
      <c r="C408" s="2"/>
      <c r="D408" s="1"/>
      <c r="E408" s="2"/>
      <c r="F408" s="1"/>
      <c r="G408" s="75"/>
      <c r="H408" s="75"/>
      <c r="AN408" s="4"/>
      <c r="AO408" s="4"/>
      <c r="AP408" s="4"/>
      <c r="AQ408" s="4"/>
      <c r="AR408" s="4"/>
      <c r="AS408" s="5"/>
      <c r="AT408" s="5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</row>
    <row r="409" spans="3:62" s="3" customFormat="1" x14ac:dyDescent="0.2">
      <c r="C409" s="2"/>
      <c r="D409" s="1"/>
      <c r="E409" s="2"/>
      <c r="F409" s="1"/>
      <c r="G409" s="74"/>
      <c r="H409" s="74"/>
      <c r="AN409" s="4"/>
      <c r="AO409" s="4"/>
      <c r="AP409" s="4"/>
      <c r="AQ409" s="4"/>
      <c r="AR409" s="4"/>
      <c r="AS409" s="5"/>
      <c r="AT409" s="5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</row>
    <row r="410" spans="3:62" s="3" customFormat="1" x14ac:dyDescent="0.2">
      <c r="C410" s="2"/>
      <c r="D410" s="1"/>
      <c r="E410" s="2"/>
      <c r="F410" s="1"/>
      <c r="G410" s="74"/>
      <c r="H410" s="74"/>
      <c r="AN410" s="4"/>
      <c r="AO410" s="4"/>
      <c r="AP410" s="4"/>
      <c r="AQ410" s="4"/>
      <c r="AR410" s="4"/>
      <c r="AS410" s="5"/>
      <c r="AT410" s="5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</row>
    <row r="411" spans="3:62" s="3" customFormat="1" x14ac:dyDescent="0.2">
      <c r="C411" s="2"/>
      <c r="D411" s="1"/>
      <c r="E411" s="2"/>
      <c r="F411" s="1"/>
      <c r="G411" s="74"/>
      <c r="H411" s="74"/>
      <c r="AN411" s="4"/>
      <c r="AO411" s="4"/>
      <c r="AP411" s="4"/>
      <c r="AQ411" s="4"/>
      <c r="AR411" s="4"/>
      <c r="AS411" s="5"/>
      <c r="AT411" s="5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</row>
    <row r="412" spans="3:62" s="3" customFormat="1" x14ac:dyDescent="0.2">
      <c r="C412" s="2"/>
      <c r="D412" s="1"/>
      <c r="E412" s="2"/>
      <c r="F412" s="1"/>
      <c r="G412" s="74"/>
      <c r="H412" s="74"/>
      <c r="AN412" s="4"/>
      <c r="AO412" s="4"/>
      <c r="AP412" s="4"/>
      <c r="AQ412" s="4"/>
      <c r="AR412" s="4"/>
      <c r="AS412" s="5"/>
      <c r="AT412" s="5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</row>
    <row r="413" spans="3:62" s="3" customFormat="1" x14ac:dyDescent="0.2">
      <c r="C413" s="2"/>
      <c r="D413" s="1"/>
      <c r="E413" s="2"/>
      <c r="F413" s="1"/>
      <c r="G413" s="74"/>
      <c r="H413" s="74"/>
      <c r="AN413" s="4"/>
      <c r="AO413" s="4"/>
      <c r="AP413" s="4"/>
      <c r="AQ413" s="4"/>
      <c r="AR413" s="4"/>
      <c r="AS413" s="5"/>
      <c r="AT413" s="5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</row>
    <row r="414" spans="3:62" s="3" customFormat="1" x14ac:dyDescent="0.2">
      <c r="C414" s="2"/>
      <c r="D414" s="1"/>
      <c r="E414" s="2"/>
      <c r="F414" s="1"/>
      <c r="G414" s="74"/>
      <c r="H414" s="74"/>
      <c r="AN414" s="4"/>
      <c r="AO414" s="4"/>
      <c r="AP414" s="4"/>
      <c r="AQ414" s="4"/>
      <c r="AR414" s="4"/>
      <c r="AS414" s="5"/>
      <c r="AT414" s="5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</row>
    <row r="415" spans="3:62" s="3" customFormat="1" x14ac:dyDescent="0.2">
      <c r="C415" s="2"/>
      <c r="D415" s="1"/>
      <c r="E415" s="2"/>
      <c r="F415" s="1"/>
      <c r="G415" s="74"/>
      <c r="H415" s="74"/>
      <c r="AN415" s="4"/>
      <c r="AO415" s="4"/>
      <c r="AP415" s="4"/>
      <c r="AQ415" s="4"/>
      <c r="AR415" s="4"/>
      <c r="AS415" s="5"/>
      <c r="AT415" s="5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</row>
    <row r="416" spans="3:62" s="3" customFormat="1" x14ac:dyDescent="0.2">
      <c r="C416" s="2"/>
      <c r="D416" s="1"/>
      <c r="E416" s="2"/>
      <c r="F416" s="1"/>
      <c r="G416" s="74"/>
      <c r="H416" s="74"/>
      <c r="AN416" s="4"/>
      <c r="AO416" s="4"/>
      <c r="AP416" s="4"/>
      <c r="AQ416" s="4"/>
      <c r="AR416" s="4"/>
      <c r="AS416" s="5"/>
      <c r="AT416" s="5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</row>
    <row r="417" spans="3:62" s="3" customFormat="1" x14ac:dyDescent="0.2">
      <c r="C417" s="2"/>
      <c r="D417" s="1"/>
      <c r="E417" s="2"/>
      <c r="F417" s="1"/>
      <c r="G417" s="74"/>
      <c r="H417" s="74"/>
      <c r="AN417" s="4"/>
      <c r="AO417" s="4"/>
      <c r="AP417" s="4"/>
      <c r="AQ417" s="4"/>
      <c r="AR417" s="4"/>
      <c r="AS417" s="5"/>
      <c r="AT417" s="5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</row>
    <row r="418" spans="3:62" s="3" customFormat="1" x14ac:dyDescent="0.2">
      <c r="C418" s="2"/>
      <c r="D418" s="1"/>
      <c r="E418" s="2"/>
      <c r="F418" s="1"/>
      <c r="G418" s="74"/>
      <c r="H418" s="74"/>
      <c r="AN418" s="4"/>
      <c r="AO418" s="4"/>
      <c r="AP418" s="4"/>
      <c r="AQ418" s="4"/>
      <c r="AR418" s="4"/>
      <c r="AS418" s="5"/>
      <c r="AT418" s="5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</row>
    <row r="419" spans="3:62" s="3" customFormat="1" x14ac:dyDescent="0.2">
      <c r="C419" s="2"/>
      <c r="D419" s="1"/>
      <c r="E419" s="2"/>
      <c r="F419" s="1"/>
      <c r="G419" s="74"/>
      <c r="H419" s="74"/>
      <c r="AN419" s="4"/>
      <c r="AO419" s="4"/>
      <c r="AP419" s="4"/>
      <c r="AQ419" s="4"/>
      <c r="AR419" s="4"/>
      <c r="AS419" s="5"/>
      <c r="AT419" s="5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</row>
    <row r="420" spans="3:62" s="3" customFormat="1" x14ac:dyDescent="0.2">
      <c r="C420" s="2"/>
      <c r="D420" s="1"/>
      <c r="E420" s="2"/>
      <c r="F420" s="1"/>
      <c r="G420" s="74"/>
      <c r="H420" s="74"/>
      <c r="AN420" s="4"/>
      <c r="AO420" s="4"/>
      <c r="AP420" s="4"/>
      <c r="AQ420" s="4"/>
      <c r="AR420" s="4"/>
      <c r="AS420" s="5"/>
      <c r="AT420" s="5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</row>
    <row r="421" spans="3:62" s="3" customFormat="1" x14ac:dyDescent="0.2">
      <c r="C421" s="2"/>
      <c r="D421" s="1"/>
      <c r="E421" s="2"/>
      <c r="F421" s="1"/>
      <c r="G421" s="75"/>
      <c r="H421" s="75"/>
      <c r="AN421" s="4"/>
      <c r="AO421" s="4"/>
      <c r="AP421" s="4"/>
      <c r="AQ421" s="4"/>
      <c r="AR421" s="4"/>
      <c r="AS421" s="5"/>
      <c r="AT421" s="5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</row>
    <row r="422" spans="3:62" s="3" customFormat="1" x14ac:dyDescent="0.2">
      <c r="C422" s="2"/>
      <c r="D422" s="1"/>
      <c r="E422" s="2"/>
      <c r="F422" s="1"/>
      <c r="G422" s="74"/>
      <c r="H422" s="74"/>
      <c r="AN422" s="4"/>
      <c r="AO422" s="4"/>
      <c r="AP422" s="4"/>
      <c r="AQ422" s="4"/>
      <c r="AR422" s="4"/>
      <c r="AS422" s="5"/>
      <c r="AT422" s="5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</row>
    <row r="423" spans="3:62" s="3" customFormat="1" x14ac:dyDescent="0.2">
      <c r="C423" s="2"/>
      <c r="D423" s="1"/>
      <c r="E423" s="2"/>
      <c r="F423" s="1"/>
      <c r="G423" s="74"/>
      <c r="H423" s="74"/>
      <c r="AN423" s="4"/>
      <c r="AO423" s="4"/>
      <c r="AP423" s="4"/>
      <c r="AQ423" s="4"/>
      <c r="AR423" s="4"/>
      <c r="AS423" s="5"/>
      <c r="AT423" s="5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</row>
    <row r="424" spans="3:62" s="3" customFormat="1" x14ac:dyDescent="0.2">
      <c r="C424" s="2"/>
      <c r="D424" s="1"/>
      <c r="E424" s="2"/>
      <c r="F424" s="1"/>
      <c r="G424" s="74"/>
      <c r="H424" s="74"/>
      <c r="AN424" s="4"/>
      <c r="AO424" s="4"/>
      <c r="AP424" s="4"/>
      <c r="AQ424" s="4"/>
      <c r="AR424" s="4"/>
      <c r="AS424" s="5"/>
      <c r="AT424" s="5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</row>
    <row r="425" spans="3:62" s="3" customFormat="1" x14ac:dyDescent="0.2">
      <c r="C425" s="2"/>
      <c r="D425" s="1"/>
      <c r="E425" s="2"/>
      <c r="F425" s="1"/>
      <c r="G425" s="74"/>
      <c r="H425" s="74"/>
      <c r="AN425" s="4"/>
      <c r="AO425" s="4"/>
      <c r="AP425" s="4"/>
      <c r="AQ425" s="4"/>
      <c r="AR425" s="4"/>
      <c r="AS425" s="5"/>
      <c r="AT425" s="5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</row>
    <row r="426" spans="3:62" s="3" customFormat="1" x14ac:dyDescent="0.2">
      <c r="C426" s="2"/>
      <c r="D426" s="1"/>
      <c r="E426" s="2"/>
      <c r="F426" s="1"/>
      <c r="G426" s="74"/>
      <c r="H426" s="74"/>
      <c r="AN426" s="4"/>
      <c r="AO426" s="4"/>
      <c r="AP426" s="4"/>
      <c r="AQ426" s="4"/>
      <c r="AR426" s="4"/>
      <c r="AS426" s="5"/>
      <c r="AT426" s="5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</row>
    <row r="427" spans="3:62" s="3" customFormat="1" x14ac:dyDescent="0.2">
      <c r="C427" s="2"/>
      <c r="D427" s="1"/>
      <c r="E427" s="2"/>
      <c r="F427" s="1"/>
      <c r="G427" s="74"/>
      <c r="H427" s="74"/>
      <c r="AN427" s="4"/>
      <c r="AO427" s="4"/>
      <c r="AP427" s="4"/>
      <c r="AQ427" s="4"/>
      <c r="AR427" s="4"/>
      <c r="AS427" s="5"/>
      <c r="AT427" s="5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</row>
    <row r="428" spans="3:62" s="3" customFormat="1" x14ac:dyDescent="0.2">
      <c r="C428" s="2"/>
      <c r="D428" s="1"/>
      <c r="E428" s="2"/>
      <c r="F428" s="1"/>
      <c r="G428" s="74"/>
      <c r="H428" s="74"/>
      <c r="AN428" s="4"/>
      <c r="AO428" s="4"/>
      <c r="AP428" s="4"/>
      <c r="AQ428" s="4"/>
      <c r="AR428" s="4"/>
      <c r="AS428" s="5"/>
      <c r="AT428" s="5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</row>
    <row r="429" spans="3:62" s="3" customFormat="1" x14ac:dyDescent="0.2">
      <c r="C429" s="2"/>
      <c r="D429" s="1"/>
      <c r="E429" s="2"/>
      <c r="F429" s="1"/>
      <c r="G429" s="74"/>
      <c r="H429" s="74"/>
      <c r="AN429" s="4"/>
      <c r="AO429" s="4"/>
      <c r="AP429" s="4"/>
      <c r="AQ429" s="4"/>
      <c r="AR429" s="4"/>
      <c r="AS429" s="5"/>
      <c r="AT429" s="5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</row>
    <row r="430" spans="3:62" s="3" customFormat="1" x14ac:dyDescent="0.2">
      <c r="C430" s="2"/>
      <c r="D430" s="1"/>
      <c r="E430" s="2"/>
      <c r="F430" s="1"/>
      <c r="G430" s="74"/>
      <c r="H430" s="74"/>
      <c r="AN430" s="4"/>
      <c r="AO430" s="4"/>
      <c r="AP430" s="4"/>
      <c r="AQ430" s="4"/>
      <c r="AR430" s="4"/>
      <c r="AS430" s="5"/>
      <c r="AT430" s="5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</row>
    <row r="431" spans="3:62" s="3" customFormat="1" x14ac:dyDescent="0.2">
      <c r="C431" s="2"/>
      <c r="D431" s="1"/>
      <c r="E431" s="2"/>
      <c r="F431" s="1"/>
      <c r="G431" s="74"/>
      <c r="H431" s="74"/>
      <c r="AN431" s="4"/>
      <c r="AO431" s="4"/>
      <c r="AP431" s="4"/>
      <c r="AQ431" s="4"/>
      <c r="AR431" s="4"/>
      <c r="AS431" s="5"/>
      <c r="AT431" s="5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</row>
    <row r="432" spans="3:62" s="3" customFormat="1" x14ac:dyDescent="0.2">
      <c r="C432" s="2"/>
      <c r="D432" s="1"/>
      <c r="E432" s="2"/>
      <c r="F432" s="1"/>
      <c r="G432" s="74"/>
      <c r="H432" s="74"/>
      <c r="AN432" s="4"/>
      <c r="AO432" s="4"/>
      <c r="AP432" s="4"/>
      <c r="AQ432" s="4"/>
      <c r="AR432" s="4"/>
      <c r="AS432" s="5"/>
      <c r="AT432" s="5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</row>
    <row r="433" spans="3:62" s="3" customFormat="1" x14ac:dyDescent="0.2">
      <c r="C433" s="2"/>
      <c r="D433" s="1"/>
      <c r="E433" s="2"/>
      <c r="F433" s="1"/>
      <c r="G433" s="74"/>
      <c r="H433" s="74"/>
      <c r="AN433" s="4"/>
      <c r="AO433" s="4"/>
      <c r="AP433" s="4"/>
      <c r="AQ433" s="4"/>
      <c r="AR433" s="4"/>
      <c r="AS433" s="5"/>
      <c r="AT433" s="5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</row>
    <row r="434" spans="3:62" s="3" customFormat="1" x14ac:dyDescent="0.2">
      <c r="C434" s="2"/>
      <c r="D434" s="1"/>
      <c r="E434" s="2"/>
      <c r="F434" s="1"/>
      <c r="G434" s="74"/>
      <c r="H434" s="74"/>
      <c r="AN434" s="4"/>
      <c r="AO434" s="4"/>
      <c r="AP434" s="4"/>
      <c r="AQ434" s="4"/>
      <c r="AR434" s="4"/>
      <c r="AS434" s="5"/>
      <c r="AT434" s="5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</row>
    <row r="435" spans="3:62" s="3" customFormat="1" x14ac:dyDescent="0.2">
      <c r="C435" s="2"/>
      <c r="D435" s="1"/>
      <c r="E435" s="2"/>
      <c r="F435" s="1"/>
      <c r="G435" s="74"/>
      <c r="H435" s="74"/>
      <c r="AN435" s="4"/>
      <c r="AO435" s="4"/>
      <c r="AP435" s="4"/>
      <c r="AQ435" s="4"/>
      <c r="AR435" s="4"/>
      <c r="AS435" s="5"/>
      <c r="AT435" s="5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</row>
    <row r="436" spans="3:62" s="3" customFormat="1" x14ac:dyDescent="0.2">
      <c r="C436" s="2"/>
      <c r="D436" s="1"/>
      <c r="E436" s="2"/>
      <c r="F436" s="1"/>
      <c r="G436" s="74"/>
      <c r="H436" s="74"/>
      <c r="AN436" s="4"/>
      <c r="AO436" s="4"/>
      <c r="AP436" s="4"/>
      <c r="AQ436" s="4"/>
      <c r="AR436" s="4"/>
      <c r="AS436" s="5"/>
      <c r="AT436" s="5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</row>
    <row r="437" spans="3:62" s="3" customFormat="1" x14ac:dyDescent="0.2">
      <c r="C437" s="2"/>
      <c r="D437" s="1"/>
      <c r="E437" s="2"/>
      <c r="F437" s="1"/>
      <c r="G437" s="74"/>
      <c r="H437" s="74"/>
      <c r="AN437" s="4"/>
      <c r="AO437" s="4"/>
      <c r="AP437" s="4"/>
      <c r="AQ437" s="4"/>
      <c r="AR437" s="4"/>
      <c r="AS437" s="5"/>
      <c r="AT437" s="5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</row>
    <row r="438" spans="3:62" s="3" customFormat="1" x14ac:dyDescent="0.2">
      <c r="C438" s="2"/>
      <c r="D438" s="1"/>
      <c r="E438" s="2"/>
      <c r="F438" s="1"/>
      <c r="G438" s="74"/>
      <c r="H438" s="74"/>
      <c r="AN438" s="4"/>
      <c r="AO438" s="4"/>
      <c r="AP438" s="4"/>
      <c r="AQ438" s="4"/>
      <c r="AR438" s="4"/>
      <c r="AS438" s="5"/>
      <c r="AT438" s="5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</row>
    <row r="439" spans="3:62" s="3" customFormat="1" x14ac:dyDescent="0.2">
      <c r="C439" s="2"/>
      <c r="D439" s="1"/>
      <c r="E439" s="2"/>
      <c r="F439" s="1"/>
      <c r="G439" s="74"/>
      <c r="H439" s="74"/>
      <c r="AN439" s="4"/>
      <c r="AO439" s="4"/>
      <c r="AP439" s="4"/>
      <c r="AQ439" s="4"/>
      <c r="AR439" s="4"/>
      <c r="AS439" s="5"/>
      <c r="AT439" s="5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</row>
    <row r="440" spans="3:62" s="3" customFormat="1" x14ac:dyDescent="0.2">
      <c r="C440" s="2"/>
      <c r="D440" s="1"/>
      <c r="E440" s="2"/>
      <c r="F440" s="1"/>
      <c r="G440" s="74"/>
      <c r="H440" s="74"/>
      <c r="AN440" s="4"/>
      <c r="AO440" s="4"/>
      <c r="AP440" s="4"/>
      <c r="AQ440" s="4"/>
      <c r="AR440" s="4"/>
      <c r="AS440" s="5"/>
      <c r="AT440" s="5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</row>
    <row r="441" spans="3:62" s="3" customFormat="1" x14ac:dyDescent="0.2">
      <c r="C441" s="2"/>
      <c r="D441" s="1"/>
      <c r="E441" s="2"/>
      <c r="F441" s="1"/>
      <c r="G441" s="74"/>
      <c r="H441" s="74"/>
      <c r="AN441" s="4"/>
      <c r="AO441" s="4"/>
      <c r="AP441" s="4"/>
      <c r="AQ441" s="4"/>
      <c r="AR441" s="4"/>
      <c r="AS441" s="5"/>
      <c r="AT441" s="5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</row>
    <row r="442" spans="3:62" s="3" customFormat="1" x14ac:dyDescent="0.2">
      <c r="C442" s="2"/>
      <c r="D442" s="1"/>
      <c r="E442" s="2"/>
      <c r="F442" s="1"/>
      <c r="G442" s="74"/>
      <c r="H442" s="74"/>
      <c r="AN442" s="4"/>
      <c r="AO442" s="4"/>
      <c r="AP442" s="4"/>
      <c r="AQ442" s="4"/>
      <c r="AR442" s="4"/>
      <c r="AS442" s="5"/>
      <c r="AT442" s="5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</row>
    <row r="443" spans="3:62" s="3" customFormat="1" x14ac:dyDescent="0.2">
      <c r="C443" s="2"/>
      <c r="D443" s="1"/>
      <c r="E443" s="2"/>
      <c r="F443" s="1"/>
      <c r="G443" s="74"/>
      <c r="H443" s="74"/>
      <c r="AN443" s="4"/>
      <c r="AO443" s="4"/>
      <c r="AP443" s="4"/>
      <c r="AQ443" s="4"/>
      <c r="AR443" s="4"/>
      <c r="AS443" s="5"/>
      <c r="AT443" s="5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</row>
    <row r="444" spans="3:62" s="3" customFormat="1" x14ac:dyDescent="0.2">
      <c r="C444" s="2"/>
      <c r="D444" s="1"/>
      <c r="E444" s="2"/>
      <c r="F444" s="1"/>
      <c r="G444" s="74"/>
      <c r="H444" s="74"/>
      <c r="AN444" s="4"/>
      <c r="AO444" s="4"/>
      <c r="AP444" s="4"/>
      <c r="AQ444" s="4"/>
      <c r="AR444" s="4"/>
      <c r="AS444" s="5"/>
      <c r="AT444" s="5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</row>
    <row r="445" spans="3:62" s="3" customFormat="1" x14ac:dyDescent="0.2">
      <c r="C445" s="2"/>
      <c r="D445" s="1"/>
      <c r="E445" s="2"/>
      <c r="F445" s="1"/>
      <c r="G445" s="75"/>
      <c r="H445" s="75"/>
      <c r="AN445" s="4"/>
      <c r="AO445" s="4"/>
      <c r="AP445" s="4"/>
      <c r="AQ445" s="4"/>
      <c r="AR445" s="4"/>
      <c r="AS445" s="5"/>
      <c r="AT445" s="5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</row>
    <row r="446" spans="3:62" s="3" customFormat="1" x14ac:dyDescent="0.2">
      <c r="C446" s="2"/>
      <c r="D446" s="1"/>
      <c r="E446" s="2"/>
      <c r="F446" s="1"/>
      <c r="G446" s="75"/>
      <c r="H446" s="75"/>
      <c r="AN446" s="4"/>
      <c r="AO446" s="4"/>
      <c r="AP446" s="4"/>
      <c r="AQ446" s="4"/>
      <c r="AR446" s="4"/>
      <c r="AS446" s="5"/>
      <c r="AT446" s="5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</row>
    <row r="447" spans="3:62" s="3" customFormat="1" x14ac:dyDescent="0.2">
      <c r="C447" s="2"/>
      <c r="D447" s="1"/>
      <c r="E447" s="2"/>
      <c r="F447" s="1"/>
      <c r="G447" s="74"/>
      <c r="H447" s="74"/>
      <c r="AN447" s="4"/>
      <c r="AO447" s="4"/>
      <c r="AP447" s="4"/>
      <c r="AQ447" s="4"/>
      <c r="AR447" s="4"/>
      <c r="AS447" s="5"/>
      <c r="AT447" s="5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</row>
    <row r="448" spans="3:62" s="3" customFormat="1" x14ac:dyDescent="0.2">
      <c r="C448" s="2"/>
      <c r="D448" s="1"/>
      <c r="E448" s="2"/>
      <c r="F448" s="1"/>
      <c r="G448" s="74"/>
      <c r="H448" s="74"/>
      <c r="AN448" s="4"/>
      <c r="AO448" s="4"/>
      <c r="AP448" s="4"/>
      <c r="AQ448" s="4"/>
      <c r="AR448" s="4"/>
      <c r="AS448" s="5"/>
      <c r="AT448" s="5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</row>
    <row r="449" spans="3:62" s="3" customFormat="1" x14ac:dyDescent="0.2">
      <c r="C449" s="2"/>
      <c r="D449" s="1"/>
      <c r="E449" s="2"/>
      <c r="F449" s="1"/>
      <c r="G449" s="74"/>
      <c r="H449" s="74"/>
      <c r="AN449" s="4"/>
      <c r="AO449" s="4"/>
      <c r="AP449" s="4"/>
      <c r="AQ449" s="4"/>
      <c r="AR449" s="4"/>
      <c r="AS449" s="5"/>
      <c r="AT449" s="5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</row>
    <row r="450" spans="3:62" s="3" customFormat="1" x14ac:dyDescent="0.2">
      <c r="C450" s="2"/>
      <c r="D450" s="1"/>
      <c r="E450" s="2"/>
      <c r="F450" s="1"/>
      <c r="G450" s="74"/>
      <c r="H450" s="74"/>
      <c r="AN450" s="4"/>
      <c r="AO450" s="4"/>
      <c r="AP450" s="4"/>
      <c r="AQ450" s="4"/>
      <c r="AR450" s="4"/>
      <c r="AS450" s="5"/>
      <c r="AT450" s="5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</row>
    <row r="451" spans="3:62" s="3" customFormat="1" x14ac:dyDescent="0.2">
      <c r="C451" s="2"/>
      <c r="D451" s="1"/>
      <c r="E451" s="2"/>
      <c r="F451" s="1"/>
      <c r="G451" s="74"/>
      <c r="H451" s="74"/>
      <c r="AN451" s="4"/>
      <c r="AO451" s="4"/>
      <c r="AP451" s="4"/>
      <c r="AQ451" s="4"/>
      <c r="AR451" s="4"/>
      <c r="AS451" s="5"/>
      <c r="AT451" s="5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</row>
    <row r="452" spans="3:62" s="3" customFormat="1" x14ac:dyDescent="0.2">
      <c r="C452" s="2"/>
      <c r="D452" s="1"/>
      <c r="E452" s="2"/>
      <c r="F452" s="1"/>
      <c r="G452" s="74"/>
      <c r="H452" s="74"/>
      <c r="AN452" s="4"/>
      <c r="AO452" s="4"/>
      <c r="AP452" s="4"/>
      <c r="AQ452" s="4"/>
      <c r="AR452" s="4"/>
      <c r="AS452" s="5"/>
      <c r="AT452" s="5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</row>
    <row r="453" spans="3:62" s="3" customFormat="1" x14ac:dyDescent="0.2">
      <c r="C453" s="2"/>
      <c r="D453" s="1"/>
      <c r="E453" s="2"/>
      <c r="F453" s="1"/>
      <c r="G453" s="74"/>
      <c r="H453" s="74"/>
      <c r="AN453" s="4"/>
      <c r="AO453" s="4"/>
      <c r="AP453" s="4"/>
      <c r="AQ453" s="4"/>
      <c r="AR453" s="4"/>
      <c r="AS453" s="5"/>
      <c r="AT453" s="5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</row>
    <row r="454" spans="3:62" s="3" customFormat="1" x14ac:dyDescent="0.2">
      <c r="C454" s="2"/>
      <c r="D454" s="1"/>
      <c r="E454" s="2"/>
      <c r="F454" s="1"/>
      <c r="G454" s="74"/>
      <c r="H454" s="74"/>
      <c r="AN454" s="4"/>
      <c r="AO454" s="4"/>
      <c r="AP454" s="4"/>
      <c r="AQ454" s="4"/>
      <c r="AR454" s="4"/>
      <c r="AS454" s="5"/>
      <c r="AT454" s="5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</row>
    <row r="455" spans="3:62" s="3" customFormat="1" x14ac:dyDescent="0.2">
      <c r="C455" s="2"/>
      <c r="D455" s="1"/>
      <c r="E455" s="2"/>
      <c r="F455" s="1"/>
      <c r="G455" s="74"/>
      <c r="H455" s="74"/>
      <c r="AN455" s="4"/>
      <c r="AO455" s="4"/>
      <c r="AP455" s="4"/>
      <c r="AQ455" s="4"/>
      <c r="AR455" s="4"/>
      <c r="AS455" s="5"/>
      <c r="AT455" s="5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</row>
    <row r="456" spans="3:62" s="3" customFormat="1" x14ac:dyDescent="0.2">
      <c r="C456" s="2"/>
      <c r="D456" s="1"/>
      <c r="E456" s="2"/>
      <c r="F456" s="1"/>
      <c r="G456" s="74"/>
      <c r="H456" s="74"/>
      <c r="AN456" s="4"/>
      <c r="AO456" s="4"/>
      <c r="AP456" s="4"/>
      <c r="AQ456" s="4"/>
      <c r="AR456" s="4"/>
      <c r="AS456" s="5"/>
      <c r="AT456" s="5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</row>
    <row r="457" spans="3:62" s="3" customFormat="1" x14ac:dyDescent="0.2">
      <c r="C457" s="2"/>
      <c r="D457" s="1"/>
      <c r="E457" s="2"/>
      <c r="F457" s="1"/>
      <c r="G457" s="74"/>
      <c r="H457" s="74"/>
      <c r="AN457" s="4"/>
      <c r="AO457" s="4"/>
      <c r="AP457" s="4"/>
      <c r="AQ457" s="4"/>
      <c r="AR457" s="4"/>
      <c r="AS457" s="5"/>
      <c r="AT457" s="5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</row>
    <row r="458" spans="3:62" s="3" customFormat="1" x14ac:dyDescent="0.2">
      <c r="C458" s="2"/>
      <c r="D458" s="1"/>
      <c r="E458" s="2"/>
      <c r="F458" s="1"/>
      <c r="G458" s="74"/>
      <c r="H458" s="74"/>
      <c r="AN458" s="4"/>
      <c r="AO458" s="4"/>
      <c r="AP458" s="4"/>
      <c r="AQ458" s="4"/>
      <c r="AR458" s="4"/>
      <c r="AS458" s="5"/>
      <c r="AT458" s="5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</row>
    <row r="459" spans="3:62" s="3" customFormat="1" x14ac:dyDescent="0.2">
      <c r="C459" s="2"/>
      <c r="D459" s="1"/>
      <c r="E459" s="2"/>
      <c r="F459" s="1"/>
      <c r="G459" s="74"/>
      <c r="H459" s="74"/>
      <c r="AN459" s="4"/>
      <c r="AO459" s="4"/>
      <c r="AP459" s="4"/>
      <c r="AQ459" s="4"/>
      <c r="AR459" s="4"/>
      <c r="AS459" s="5"/>
      <c r="AT459" s="5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</row>
    <row r="460" spans="3:62" s="3" customFormat="1" x14ac:dyDescent="0.2">
      <c r="C460" s="2"/>
      <c r="D460" s="1"/>
      <c r="E460" s="2"/>
      <c r="F460" s="1"/>
      <c r="G460" s="74"/>
      <c r="H460" s="74"/>
      <c r="AN460" s="4"/>
      <c r="AO460" s="4"/>
      <c r="AP460" s="4"/>
      <c r="AQ460" s="4"/>
      <c r="AR460" s="4"/>
      <c r="AS460" s="5"/>
      <c r="AT460" s="5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</row>
    <row r="461" spans="3:62" s="3" customFormat="1" x14ac:dyDescent="0.2">
      <c r="C461" s="2"/>
      <c r="D461" s="1"/>
      <c r="E461" s="2"/>
      <c r="F461" s="1"/>
      <c r="G461" s="74"/>
      <c r="H461" s="74"/>
      <c r="AN461" s="4"/>
      <c r="AO461" s="4"/>
      <c r="AP461" s="4"/>
      <c r="AQ461" s="4"/>
      <c r="AR461" s="4"/>
      <c r="AS461" s="5"/>
      <c r="AT461" s="5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</row>
    <row r="462" spans="3:62" s="3" customFormat="1" x14ac:dyDescent="0.2">
      <c r="C462" s="2"/>
      <c r="D462" s="1"/>
      <c r="E462" s="2"/>
      <c r="F462" s="1"/>
      <c r="G462" s="74"/>
      <c r="H462" s="74"/>
      <c r="AN462" s="4"/>
      <c r="AO462" s="4"/>
      <c r="AP462" s="4"/>
      <c r="AQ462" s="4"/>
      <c r="AR462" s="4"/>
      <c r="AS462" s="5"/>
      <c r="AT462" s="5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</row>
    <row r="463" spans="3:62" s="3" customFormat="1" x14ac:dyDescent="0.2">
      <c r="C463" s="2"/>
      <c r="D463" s="1"/>
      <c r="E463" s="2"/>
      <c r="F463" s="1"/>
      <c r="G463" s="74"/>
      <c r="H463" s="74"/>
      <c r="AN463" s="4"/>
      <c r="AO463" s="4"/>
      <c r="AP463" s="4"/>
      <c r="AQ463" s="4"/>
      <c r="AR463" s="4"/>
      <c r="AS463" s="5"/>
      <c r="AT463" s="5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</row>
    <row r="464" spans="3:62" s="3" customFormat="1" x14ac:dyDescent="0.2">
      <c r="C464" s="2"/>
      <c r="D464" s="1"/>
      <c r="E464" s="2"/>
      <c r="F464" s="1"/>
      <c r="G464" s="74"/>
      <c r="H464" s="74"/>
      <c r="AN464" s="4"/>
      <c r="AO464" s="4"/>
      <c r="AP464" s="4"/>
      <c r="AQ464" s="4"/>
      <c r="AR464" s="4"/>
      <c r="AS464" s="5"/>
      <c r="AT464" s="5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</row>
    <row r="465" spans="3:62" s="3" customFormat="1" x14ac:dyDescent="0.2">
      <c r="C465" s="2"/>
      <c r="D465" s="1"/>
      <c r="E465" s="2"/>
      <c r="F465" s="1"/>
      <c r="G465" s="74"/>
      <c r="H465" s="74"/>
      <c r="AN465" s="4"/>
      <c r="AO465" s="4"/>
      <c r="AP465" s="4"/>
      <c r="AQ465" s="4"/>
      <c r="AR465" s="4"/>
      <c r="AS465" s="5"/>
      <c r="AT465" s="5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</row>
    <row r="466" spans="3:62" s="3" customFormat="1" x14ac:dyDescent="0.2">
      <c r="C466" s="2"/>
      <c r="D466" s="1"/>
      <c r="E466" s="2"/>
      <c r="F466" s="1"/>
      <c r="G466" s="74"/>
      <c r="H466" s="74"/>
      <c r="AN466" s="4"/>
      <c r="AO466" s="4"/>
      <c r="AP466" s="4"/>
      <c r="AQ466" s="4"/>
      <c r="AR466" s="4"/>
      <c r="AS466" s="5"/>
      <c r="AT466" s="5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</row>
    <row r="467" spans="3:62" s="3" customFormat="1" x14ac:dyDescent="0.2">
      <c r="C467" s="2"/>
      <c r="D467" s="1"/>
      <c r="E467" s="2"/>
      <c r="F467" s="1"/>
      <c r="G467" s="74"/>
      <c r="H467" s="74"/>
      <c r="AN467" s="4"/>
      <c r="AO467" s="4"/>
      <c r="AP467" s="4"/>
      <c r="AQ467" s="4"/>
      <c r="AR467" s="4"/>
      <c r="AS467" s="5"/>
      <c r="AT467" s="5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</row>
    <row r="468" spans="3:62" s="3" customFormat="1" x14ac:dyDescent="0.2">
      <c r="C468" s="2"/>
      <c r="D468" s="1"/>
      <c r="E468" s="2"/>
      <c r="F468" s="1"/>
      <c r="G468" s="74"/>
      <c r="H468" s="74"/>
      <c r="AN468" s="4"/>
      <c r="AO468" s="4"/>
      <c r="AP468" s="4"/>
      <c r="AQ468" s="4"/>
      <c r="AR468" s="4"/>
      <c r="AS468" s="5"/>
      <c r="AT468" s="5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</row>
    <row r="469" spans="3:62" s="3" customFormat="1" x14ac:dyDescent="0.2">
      <c r="C469" s="2"/>
      <c r="D469" s="1"/>
      <c r="E469" s="2"/>
      <c r="F469" s="1"/>
      <c r="G469" s="74"/>
      <c r="H469" s="74"/>
      <c r="AN469" s="4"/>
      <c r="AO469" s="4"/>
      <c r="AP469" s="4"/>
      <c r="AQ469" s="4"/>
      <c r="AR469" s="4"/>
      <c r="AS469" s="5"/>
      <c r="AT469" s="5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</row>
    <row r="470" spans="3:62" s="3" customFormat="1" x14ac:dyDescent="0.2">
      <c r="C470" s="2"/>
      <c r="D470" s="1"/>
      <c r="E470" s="2"/>
      <c r="F470" s="1"/>
      <c r="G470" s="74"/>
      <c r="H470" s="74"/>
      <c r="AN470" s="4"/>
      <c r="AO470" s="4"/>
      <c r="AP470" s="4"/>
      <c r="AQ470" s="4"/>
      <c r="AR470" s="4"/>
      <c r="AS470" s="5"/>
      <c r="AT470" s="5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</row>
    <row r="471" spans="3:62" s="3" customFormat="1" x14ac:dyDescent="0.2">
      <c r="C471" s="2"/>
      <c r="D471" s="1"/>
      <c r="E471" s="2"/>
      <c r="F471" s="1"/>
      <c r="G471" s="74"/>
      <c r="H471" s="74"/>
      <c r="AN471" s="4"/>
      <c r="AO471" s="4"/>
      <c r="AP471" s="4"/>
      <c r="AQ471" s="4"/>
      <c r="AR471" s="4"/>
      <c r="AS471" s="5"/>
      <c r="AT471" s="5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</row>
    <row r="472" spans="3:62" s="3" customFormat="1" x14ac:dyDescent="0.2">
      <c r="C472" s="2"/>
      <c r="D472" s="1"/>
      <c r="E472" s="2"/>
      <c r="F472" s="1"/>
      <c r="G472" s="75"/>
      <c r="H472" s="75"/>
      <c r="AN472" s="4"/>
      <c r="AO472" s="4"/>
      <c r="AP472" s="4"/>
      <c r="AQ472" s="4"/>
      <c r="AR472" s="4"/>
      <c r="AS472" s="5"/>
      <c r="AT472" s="5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</row>
    <row r="473" spans="3:62" s="3" customFormat="1" x14ac:dyDescent="0.2">
      <c r="C473" s="2"/>
      <c r="D473" s="1"/>
      <c r="E473" s="2"/>
      <c r="F473" s="1"/>
      <c r="G473" s="74"/>
      <c r="H473" s="74"/>
      <c r="AN473" s="4"/>
      <c r="AO473" s="4"/>
      <c r="AP473" s="4"/>
      <c r="AQ473" s="4"/>
      <c r="AR473" s="4"/>
      <c r="AS473" s="5"/>
      <c r="AT473" s="5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</row>
    <row r="474" spans="3:62" s="3" customFormat="1" x14ac:dyDescent="0.2">
      <c r="C474" s="2"/>
      <c r="D474" s="1"/>
      <c r="E474" s="2"/>
      <c r="F474" s="1"/>
      <c r="G474" s="74"/>
      <c r="H474" s="74"/>
      <c r="AN474" s="4"/>
      <c r="AO474" s="4"/>
      <c r="AP474" s="4"/>
      <c r="AQ474" s="4"/>
      <c r="AR474" s="4"/>
      <c r="AS474" s="5"/>
      <c r="AT474" s="5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</row>
    <row r="475" spans="3:62" s="3" customFormat="1" x14ac:dyDescent="0.2">
      <c r="C475" s="2"/>
      <c r="D475" s="1"/>
      <c r="E475" s="2"/>
      <c r="F475" s="1"/>
      <c r="G475" s="74"/>
      <c r="H475" s="74"/>
      <c r="AN475" s="4"/>
      <c r="AO475" s="4"/>
      <c r="AP475" s="4"/>
      <c r="AQ475" s="4"/>
      <c r="AR475" s="4"/>
      <c r="AS475" s="5"/>
      <c r="AT475" s="5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</row>
    <row r="476" spans="3:62" s="3" customFormat="1" x14ac:dyDescent="0.2">
      <c r="C476" s="2"/>
      <c r="D476" s="1"/>
      <c r="E476" s="2"/>
      <c r="F476" s="1"/>
      <c r="G476" s="74"/>
      <c r="H476" s="74"/>
      <c r="AN476" s="4"/>
      <c r="AO476" s="4"/>
      <c r="AP476" s="4"/>
      <c r="AQ476" s="4"/>
      <c r="AR476" s="4"/>
      <c r="AS476" s="5"/>
      <c r="AT476" s="5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</row>
    <row r="477" spans="3:62" s="3" customFormat="1" x14ac:dyDescent="0.2">
      <c r="C477" s="2"/>
      <c r="D477" s="1"/>
      <c r="E477" s="2"/>
      <c r="F477" s="1"/>
      <c r="G477" s="74"/>
      <c r="H477" s="74"/>
      <c r="AN477" s="4"/>
      <c r="AO477" s="4"/>
      <c r="AP477" s="4"/>
      <c r="AQ477" s="4"/>
      <c r="AR477" s="4"/>
      <c r="AS477" s="5"/>
      <c r="AT477" s="5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</row>
    <row r="478" spans="3:62" s="3" customFormat="1" x14ac:dyDescent="0.2">
      <c r="C478" s="2"/>
      <c r="D478" s="1"/>
      <c r="E478" s="2"/>
      <c r="F478" s="1"/>
      <c r="G478" s="74"/>
      <c r="H478" s="74"/>
      <c r="AN478" s="4"/>
      <c r="AO478" s="4"/>
      <c r="AP478" s="4"/>
      <c r="AQ478" s="4"/>
      <c r="AR478" s="4"/>
      <c r="AS478" s="5"/>
      <c r="AT478" s="5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</row>
    <row r="479" spans="3:62" s="3" customFormat="1" x14ac:dyDescent="0.2">
      <c r="C479" s="2"/>
      <c r="D479" s="1"/>
      <c r="E479" s="2"/>
      <c r="F479" s="1"/>
      <c r="G479" s="74"/>
      <c r="H479" s="74"/>
      <c r="AN479" s="4"/>
      <c r="AO479" s="4"/>
      <c r="AP479" s="4"/>
      <c r="AQ479" s="4"/>
      <c r="AR479" s="4"/>
      <c r="AS479" s="5"/>
      <c r="AT479" s="5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</row>
    <row r="480" spans="3:62" s="3" customFormat="1" x14ac:dyDescent="0.2">
      <c r="C480" s="2"/>
      <c r="D480" s="1"/>
      <c r="E480" s="2"/>
      <c r="F480" s="1"/>
      <c r="G480" s="74"/>
      <c r="H480" s="74"/>
      <c r="AN480" s="4"/>
      <c r="AO480" s="4"/>
      <c r="AP480" s="4"/>
      <c r="AQ480" s="4"/>
      <c r="AR480" s="4"/>
      <c r="AS480" s="5"/>
      <c r="AT480" s="5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</row>
    <row r="481" spans="3:62" s="3" customFormat="1" x14ac:dyDescent="0.2">
      <c r="C481" s="2"/>
      <c r="D481" s="1"/>
      <c r="E481" s="2"/>
      <c r="F481" s="1"/>
      <c r="G481" s="74"/>
      <c r="H481" s="74"/>
      <c r="AN481" s="4"/>
      <c r="AO481" s="4"/>
      <c r="AP481" s="4"/>
      <c r="AQ481" s="4"/>
      <c r="AR481" s="4"/>
      <c r="AS481" s="5"/>
      <c r="AT481" s="5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</row>
    <row r="482" spans="3:62" s="3" customFormat="1" x14ac:dyDescent="0.2">
      <c r="C482" s="2"/>
      <c r="D482" s="1"/>
      <c r="E482" s="2"/>
      <c r="F482" s="1"/>
      <c r="G482" s="74"/>
      <c r="H482" s="74"/>
      <c r="AN482" s="4"/>
      <c r="AO482" s="4"/>
      <c r="AP482" s="4"/>
      <c r="AQ482" s="4"/>
      <c r="AR482" s="4"/>
      <c r="AS482" s="5"/>
      <c r="AT482" s="5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</row>
    <row r="483" spans="3:62" s="3" customFormat="1" x14ac:dyDescent="0.2">
      <c r="C483" s="2"/>
      <c r="D483" s="1"/>
      <c r="E483" s="2"/>
      <c r="F483" s="1"/>
      <c r="G483" s="74"/>
      <c r="H483" s="74"/>
      <c r="AN483" s="4"/>
      <c r="AO483" s="4"/>
      <c r="AP483" s="4"/>
      <c r="AQ483" s="4"/>
      <c r="AR483" s="4"/>
      <c r="AS483" s="5"/>
      <c r="AT483" s="5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</row>
    <row r="484" spans="3:62" s="3" customFormat="1" x14ac:dyDescent="0.2">
      <c r="C484" s="2"/>
      <c r="D484" s="1"/>
      <c r="E484" s="2"/>
      <c r="F484" s="1"/>
      <c r="G484" s="74"/>
      <c r="H484" s="74"/>
      <c r="AN484" s="4"/>
      <c r="AO484" s="4"/>
      <c r="AP484" s="4"/>
      <c r="AQ484" s="4"/>
      <c r="AR484" s="4"/>
      <c r="AS484" s="5"/>
      <c r="AT484" s="5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</row>
    <row r="485" spans="3:62" s="3" customFormat="1" x14ac:dyDescent="0.2">
      <c r="C485" s="2"/>
      <c r="D485" s="1"/>
      <c r="E485" s="2"/>
      <c r="F485" s="1"/>
      <c r="G485" s="74"/>
      <c r="H485" s="74"/>
      <c r="AN485" s="4"/>
      <c r="AO485" s="4"/>
      <c r="AP485" s="4"/>
      <c r="AQ485" s="4"/>
      <c r="AR485" s="4"/>
      <c r="AS485" s="5"/>
      <c r="AT485" s="5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</row>
    <row r="486" spans="3:62" s="3" customFormat="1" x14ac:dyDescent="0.2">
      <c r="C486" s="2"/>
      <c r="D486" s="1"/>
      <c r="E486" s="2"/>
      <c r="F486" s="1"/>
      <c r="G486" s="74"/>
      <c r="H486" s="74"/>
      <c r="AN486" s="4"/>
      <c r="AO486" s="4"/>
      <c r="AP486" s="4"/>
      <c r="AQ486" s="4"/>
      <c r="AR486" s="4"/>
      <c r="AS486" s="5"/>
      <c r="AT486" s="5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</row>
    <row r="487" spans="3:62" s="3" customFormat="1" x14ac:dyDescent="0.2">
      <c r="C487" s="2"/>
      <c r="D487" s="1"/>
      <c r="E487" s="2"/>
      <c r="F487" s="1"/>
      <c r="G487" s="74"/>
      <c r="H487" s="74"/>
      <c r="AN487" s="4"/>
      <c r="AO487" s="4"/>
      <c r="AP487" s="4"/>
      <c r="AQ487" s="4"/>
      <c r="AR487" s="4"/>
      <c r="AS487" s="5"/>
      <c r="AT487" s="5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</row>
    <row r="488" spans="3:62" s="3" customFormat="1" x14ac:dyDescent="0.2">
      <c r="C488" s="2"/>
      <c r="D488" s="1"/>
      <c r="E488" s="2"/>
      <c r="F488" s="1"/>
      <c r="G488" s="74"/>
      <c r="H488" s="74"/>
      <c r="AN488" s="4"/>
      <c r="AO488" s="4"/>
      <c r="AP488" s="4"/>
      <c r="AQ488" s="4"/>
      <c r="AR488" s="4"/>
      <c r="AS488" s="5"/>
      <c r="AT488" s="5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</row>
    <row r="489" spans="3:62" s="3" customFormat="1" x14ac:dyDescent="0.2">
      <c r="C489" s="2"/>
      <c r="D489" s="1"/>
      <c r="E489" s="2"/>
      <c r="F489" s="1"/>
      <c r="G489" s="74"/>
      <c r="H489" s="74"/>
      <c r="AN489" s="4"/>
      <c r="AO489" s="4"/>
      <c r="AP489" s="4"/>
      <c r="AQ489" s="4"/>
      <c r="AR489" s="4"/>
      <c r="AS489" s="5"/>
      <c r="AT489" s="5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</row>
    <row r="490" spans="3:62" s="3" customFormat="1" x14ac:dyDescent="0.2">
      <c r="C490" s="2"/>
      <c r="D490" s="1"/>
      <c r="E490" s="2"/>
      <c r="F490" s="1"/>
      <c r="G490" s="75"/>
      <c r="H490" s="75"/>
      <c r="AN490" s="4"/>
      <c r="AO490" s="4"/>
      <c r="AP490" s="4"/>
      <c r="AQ490" s="4"/>
      <c r="AR490" s="4"/>
      <c r="AS490" s="5"/>
      <c r="AT490" s="5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</row>
    <row r="491" spans="3:62" s="3" customFormat="1" x14ac:dyDescent="0.2">
      <c r="C491" s="2"/>
      <c r="D491" s="1"/>
      <c r="E491" s="2"/>
      <c r="F491" s="1"/>
      <c r="G491" s="74"/>
      <c r="H491" s="74"/>
      <c r="AN491" s="4"/>
      <c r="AO491" s="4"/>
      <c r="AP491" s="4"/>
      <c r="AQ491" s="4"/>
      <c r="AR491" s="4"/>
      <c r="AS491" s="5"/>
      <c r="AT491" s="5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</row>
    <row r="492" spans="3:62" s="3" customFormat="1" x14ac:dyDescent="0.2">
      <c r="C492" s="2"/>
      <c r="D492" s="1"/>
      <c r="E492" s="2"/>
      <c r="F492" s="1"/>
      <c r="G492" s="74"/>
      <c r="H492" s="74"/>
      <c r="AN492" s="4"/>
      <c r="AO492" s="4"/>
      <c r="AP492" s="4"/>
      <c r="AQ492" s="4"/>
      <c r="AR492" s="4"/>
      <c r="AS492" s="5"/>
      <c r="AT492" s="5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</row>
    <row r="493" spans="3:62" s="3" customFormat="1" x14ac:dyDescent="0.2">
      <c r="C493" s="2"/>
      <c r="D493" s="1"/>
      <c r="E493" s="2"/>
      <c r="F493" s="1"/>
      <c r="G493" s="74"/>
      <c r="H493" s="74"/>
      <c r="AN493" s="4"/>
      <c r="AO493" s="4"/>
      <c r="AP493" s="4"/>
      <c r="AQ493" s="4"/>
      <c r="AR493" s="4"/>
      <c r="AS493" s="5"/>
      <c r="AT493" s="5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</row>
    <row r="494" spans="3:62" s="3" customFormat="1" x14ac:dyDescent="0.2">
      <c r="C494" s="2"/>
      <c r="D494" s="1"/>
      <c r="E494" s="2"/>
      <c r="F494" s="1"/>
      <c r="G494" s="74"/>
      <c r="H494" s="74"/>
      <c r="AN494" s="4"/>
      <c r="AO494" s="4"/>
      <c r="AP494" s="4"/>
      <c r="AQ494" s="4"/>
      <c r="AR494" s="4"/>
      <c r="AS494" s="5"/>
      <c r="AT494" s="5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</row>
    <row r="495" spans="3:62" s="3" customFormat="1" x14ac:dyDescent="0.2">
      <c r="C495" s="2"/>
      <c r="D495" s="1"/>
      <c r="E495" s="2"/>
      <c r="F495" s="1"/>
      <c r="G495" s="74"/>
      <c r="H495" s="74"/>
      <c r="AN495" s="4"/>
      <c r="AO495" s="4"/>
      <c r="AP495" s="4"/>
      <c r="AQ495" s="4"/>
      <c r="AR495" s="4"/>
      <c r="AS495" s="5"/>
      <c r="AT495" s="5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</row>
    <row r="496" spans="3:62" s="3" customFormat="1" x14ac:dyDescent="0.2">
      <c r="C496" s="2"/>
      <c r="D496" s="1"/>
      <c r="E496" s="2"/>
      <c r="F496" s="1"/>
      <c r="G496" s="74"/>
      <c r="H496" s="74"/>
      <c r="AN496" s="4"/>
      <c r="AO496" s="4"/>
      <c r="AP496" s="4"/>
      <c r="AQ496" s="4"/>
      <c r="AR496" s="4"/>
      <c r="AS496" s="5"/>
      <c r="AT496" s="5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</row>
    <row r="497" spans="3:62" s="3" customFormat="1" x14ac:dyDescent="0.2">
      <c r="C497" s="2"/>
      <c r="D497" s="1"/>
      <c r="E497" s="2"/>
      <c r="F497" s="1"/>
      <c r="G497" s="74"/>
      <c r="H497" s="74"/>
      <c r="AN497" s="4"/>
      <c r="AO497" s="4"/>
      <c r="AP497" s="4"/>
      <c r="AQ497" s="4"/>
      <c r="AR497" s="4"/>
      <c r="AS497" s="5"/>
      <c r="AT497" s="5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</row>
    <row r="498" spans="3:62" s="3" customFormat="1" x14ac:dyDescent="0.2">
      <c r="C498" s="2"/>
      <c r="D498" s="1"/>
      <c r="E498" s="2"/>
      <c r="F498" s="1"/>
      <c r="G498" s="74"/>
      <c r="H498" s="74"/>
      <c r="AN498" s="4"/>
      <c r="AO498" s="4"/>
      <c r="AP498" s="4"/>
      <c r="AQ498" s="4"/>
      <c r="AR498" s="4"/>
      <c r="AS498" s="5"/>
      <c r="AT498" s="5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</row>
    <row r="499" spans="3:62" s="3" customFormat="1" x14ac:dyDescent="0.2">
      <c r="C499" s="2"/>
      <c r="D499" s="1"/>
      <c r="E499" s="2"/>
      <c r="F499" s="1"/>
      <c r="G499" s="74"/>
      <c r="H499" s="74"/>
      <c r="AN499" s="4"/>
      <c r="AO499" s="4"/>
      <c r="AP499" s="4"/>
      <c r="AQ499" s="4"/>
      <c r="AR499" s="4"/>
      <c r="AS499" s="5"/>
      <c r="AT499" s="5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</row>
    <row r="500" spans="3:62" s="3" customFormat="1" x14ac:dyDescent="0.2">
      <c r="C500" s="2"/>
      <c r="D500" s="1"/>
      <c r="E500" s="2"/>
      <c r="F500" s="1"/>
      <c r="G500" s="74"/>
      <c r="H500" s="74"/>
      <c r="AN500" s="4"/>
      <c r="AO500" s="4"/>
      <c r="AP500" s="4"/>
      <c r="AQ500" s="4"/>
      <c r="AR500" s="4"/>
      <c r="AS500" s="5"/>
      <c r="AT500" s="5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</row>
    <row r="501" spans="3:62" s="3" customFormat="1" x14ac:dyDescent="0.2">
      <c r="C501" s="2"/>
      <c r="D501" s="1"/>
      <c r="E501" s="2"/>
      <c r="F501" s="1"/>
      <c r="G501" s="74"/>
      <c r="H501" s="74"/>
      <c r="AN501" s="4"/>
      <c r="AO501" s="4"/>
      <c r="AP501" s="4"/>
      <c r="AQ501" s="4"/>
      <c r="AR501" s="4"/>
      <c r="AS501" s="5"/>
      <c r="AT501" s="5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</row>
    <row r="502" spans="3:62" s="3" customFormat="1" x14ac:dyDescent="0.2">
      <c r="C502" s="2"/>
      <c r="D502" s="1"/>
      <c r="E502" s="2"/>
      <c r="F502" s="1"/>
      <c r="G502" s="74"/>
      <c r="H502" s="74"/>
      <c r="AN502" s="4"/>
      <c r="AO502" s="4"/>
      <c r="AP502" s="4"/>
      <c r="AQ502" s="4"/>
      <c r="AR502" s="4"/>
      <c r="AS502" s="5"/>
      <c r="AT502" s="5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</row>
    <row r="503" spans="3:62" s="3" customFormat="1" x14ac:dyDescent="0.2">
      <c r="C503" s="2"/>
      <c r="D503" s="1"/>
      <c r="E503" s="2"/>
      <c r="F503" s="1"/>
      <c r="G503" s="74"/>
      <c r="H503" s="74"/>
      <c r="AN503" s="4"/>
      <c r="AO503" s="4"/>
      <c r="AP503" s="4"/>
      <c r="AQ503" s="4"/>
      <c r="AR503" s="4"/>
      <c r="AS503" s="5"/>
      <c r="AT503" s="5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</row>
    <row r="504" spans="3:62" s="3" customFormat="1" x14ac:dyDescent="0.2">
      <c r="C504" s="2"/>
      <c r="D504" s="1"/>
      <c r="E504" s="2"/>
      <c r="F504" s="1"/>
      <c r="G504" s="74"/>
      <c r="H504" s="74"/>
      <c r="AN504" s="4"/>
      <c r="AO504" s="4"/>
      <c r="AP504" s="4"/>
      <c r="AQ504" s="4"/>
      <c r="AR504" s="4"/>
      <c r="AS504" s="5"/>
      <c r="AT504" s="5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</row>
    <row r="505" spans="3:62" s="3" customFormat="1" x14ac:dyDescent="0.2">
      <c r="C505" s="2"/>
      <c r="D505" s="1"/>
      <c r="E505" s="2"/>
      <c r="F505" s="1"/>
      <c r="G505" s="74"/>
      <c r="H505" s="74"/>
      <c r="AN505" s="4"/>
      <c r="AO505" s="4"/>
      <c r="AP505" s="4"/>
      <c r="AQ505" s="4"/>
      <c r="AR505" s="4"/>
      <c r="AS505" s="5"/>
      <c r="AT505" s="5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</row>
    <row r="506" spans="3:62" s="3" customFormat="1" x14ac:dyDescent="0.2">
      <c r="C506" s="2"/>
      <c r="D506" s="1"/>
      <c r="E506" s="2"/>
      <c r="F506" s="1"/>
      <c r="G506" s="74"/>
      <c r="H506" s="74"/>
      <c r="AN506" s="4"/>
      <c r="AO506" s="4"/>
      <c r="AP506" s="4"/>
      <c r="AQ506" s="4"/>
      <c r="AR506" s="4"/>
      <c r="AS506" s="5"/>
      <c r="AT506" s="5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</row>
    <row r="507" spans="3:62" s="3" customFormat="1" x14ac:dyDescent="0.2">
      <c r="C507" s="2"/>
      <c r="D507" s="1"/>
      <c r="E507" s="2"/>
      <c r="F507" s="1"/>
      <c r="G507" s="75"/>
      <c r="H507" s="75"/>
      <c r="AN507" s="4"/>
      <c r="AO507" s="4"/>
      <c r="AP507" s="4"/>
      <c r="AQ507" s="4"/>
      <c r="AR507" s="4"/>
      <c r="AS507" s="5"/>
      <c r="AT507" s="5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</row>
    <row r="508" spans="3:62" s="3" customFormat="1" x14ac:dyDescent="0.2">
      <c r="C508" s="2"/>
      <c r="D508" s="1"/>
      <c r="E508" s="2"/>
      <c r="F508" s="1"/>
      <c r="G508" s="74"/>
      <c r="H508" s="74"/>
      <c r="AN508" s="4"/>
      <c r="AO508" s="4"/>
      <c r="AP508" s="4"/>
      <c r="AQ508" s="4"/>
      <c r="AR508" s="4"/>
      <c r="AS508" s="5"/>
      <c r="AT508" s="5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</row>
    <row r="509" spans="3:62" s="3" customFormat="1" x14ac:dyDescent="0.2">
      <c r="C509" s="2"/>
      <c r="D509" s="1"/>
      <c r="E509" s="2"/>
      <c r="F509" s="1"/>
      <c r="G509" s="74"/>
      <c r="H509" s="74"/>
      <c r="AN509" s="4"/>
      <c r="AO509" s="4"/>
      <c r="AP509" s="4"/>
      <c r="AQ509" s="4"/>
      <c r="AR509" s="4"/>
      <c r="AS509" s="5"/>
      <c r="AT509" s="5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</row>
    <row r="510" spans="3:62" s="3" customFormat="1" x14ac:dyDescent="0.2">
      <c r="C510" s="2"/>
      <c r="D510" s="1"/>
      <c r="E510" s="2"/>
      <c r="F510" s="1"/>
      <c r="G510" s="74"/>
      <c r="H510" s="74"/>
      <c r="AN510" s="4"/>
      <c r="AO510" s="4"/>
      <c r="AP510" s="4"/>
      <c r="AQ510" s="4"/>
      <c r="AR510" s="4"/>
      <c r="AS510" s="5"/>
      <c r="AT510" s="5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</row>
    <row r="511" spans="3:62" s="3" customFormat="1" x14ac:dyDescent="0.2">
      <c r="C511" s="2"/>
      <c r="D511" s="1"/>
      <c r="E511" s="2"/>
      <c r="F511" s="1"/>
      <c r="G511" s="74"/>
      <c r="H511" s="74"/>
      <c r="AN511" s="4"/>
      <c r="AO511" s="4"/>
      <c r="AP511" s="4"/>
      <c r="AQ511" s="4"/>
      <c r="AR511" s="4"/>
      <c r="AS511" s="5"/>
      <c r="AT511" s="5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</row>
    <row r="512" spans="3:62" s="3" customFormat="1" x14ac:dyDescent="0.2">
      <c r="C512" s="2"/>
      <c r="D512" s="1"/>
      <c r="E512" s="2"/>
      <c r="F512" s="1"/>
      <c r="G512" s="74"/>
      <c r="H512" s="74"/>
      <c r="AN512" s="4"/>
      <c r="AO512" s="4"/>
      <c r="AP512" s="4"/>
      <c r="AQ512" s="4"/>
      <c r="AR512" s="4"/>
      <c r="AS512" s="5"/>
      <c r="AT512" s="5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</row>
    <row r="513" spans="3:62" s="3" customFormat="1" x14ac:dyDescent="0.2">
      <c r="C513" s="2"/>
      <c r="D513" s="1"/>
      <c r="E513" s="2"/>
      <c r="F513" s="1"/>
      <c r="G513" s="74"/>
      <c r="H513" s="74"/>
      <c r="AN513" s="4"/>
      <c r="AO513" s="4"/>
      <c r="AP513" s="4"/>
      <c r="AQ513" s="4"/>
      <c r="AR513" s="4"/>
      <c r="AS513" s="5"/>
      <c r="AT513" s="5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</row>
    <row r="514" spans="3:62" s="3" customFormat="1" x14ac:dyDescent="0.2">
      <c r="C514" s="2"/>
      <c r="D514" s="1"/>
      <c r="E514" s="2"/>
      <c r="F514" s="1"/>
      <c r="G514" s="74"/>
      <c r="H514" s="74"/>
      <c r="AN514" s="4"/>
      <c r="AO514" s="4"/>
      <c r="AP514" s="4"/>
      <c r="AQ514" s="4"/>
      <c r="AR514" s="4"/>
      <c r="AS514" s="5"/>
      <c r="AT514" s="5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</row>
    <row r="515" spans="3:62" s="3" customFormat="1" x14ac:dyDescent="0.2">
      <c r="C515" s="2"/>
      <c r="D515" s="1"/>
      <c r="E515" s="2"/>
      <c r="F515" s="1"/>
      <c r="G515" s="74"/>
      <c r="H515" s="74"/>
      <c r="AN515" s="4"/>
      <c r="AO515" s="4"/>
      <c r="AP515" s="4"/>
      <c r="AQ515" s="4"/>
      <c r="AR515" s="4"/>
      <c r="AS515" s="5"/>
      <c r="AT515" s="5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</row>
    <row r="516" spans="3:62" s="3" customFormat="1" x14ac:dyDescent="0.2">
      <c r="C516" s="2"/>
      <c r="D516" s="1"/>
      <c r="E516" s="2"/>
      <c r="F516" s="1"/>
      <c r="G516" s="74"/>
      <c r="H516" s="74"/>
      <c r="AN516" s="4"/>
      <c r="AO516" s="4"/>
      <c r="AP516" s="4"/>
      <c r="AQ516" s="4"/>
      <c r="AR516" s="4"/>
      <c r="AS516" s="5"/>
      <c r="AT516" s="5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</row>
    <row r="517" spans="3:62" s="3" customFormat="1" x14ac:dyDescent="0.2">
      <c r="C517" s="2"/>
      <c r="D517" s="1"/>
      <c r="E517" s="2"/>
      <c r="F517" s="1"/>
      <c r="G517" s="74"/>
      <c r="H517" s="74"/>
      <c r="AN517" s="4"/>
      <c r="AO517" s="4"/>
      <c r="AP517" s="4"/>
      <c r="AQ517" s="4"/>
      <c r="AR517" s="4"/>
      <c r="AS517" s="5"/>
      <c r="AT517" s="5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</row>
    <row r="518" spans="3:62" s="3" customFormat="1" x14ac:dyDescent="0.2">
      <c r="C518" s="2"/>
      <c r="D518" s="1"/>
      <c r="E518" s="2"/>
      <c r="F518" s="1"/>
      <c r="G518" s="74"/>
      <c r="H518" s="74"/>
      <c r="AN518" s="4"/>
      <c r="AO518" s="4"/>
      <c r="AP518" s="4"/>
      <c r="AQ518" s="4"/>
      <c r="AR518" s="4"/>
      <c r="AS518" s="5"/>
      <c r="AT518" s="5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</row>
    <row r="519" spans="3:62" s="3" customFormat="1" x14ac:dyDescent="0.2">
      <c r="C519" s="2"/>
      <c r="D519" s="1"/>
      <c r="E519" s="2"/>
      <c r="F519" s="1"/>
      <c r="G519" s="74"/>
      <c r="H519" s="74"/>
      <c r="AN519" s="4"/>
      <c r="AO519" s="4"/>
      <c r="AP519" s="4"/>
      <c r="AQ519" s="4"/>
      <c r="AR519" s="4"/>
      <c r="AS519" s="5"/>
      <c r="AT519" s="5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</row>
    <row r="520" spans="3:62" s="3" customFormat="1" x14ac:dyDescent="0.2">
      <c r="C520" s="2"/>
      <c r="D520" s="1"/>
      <c r="E520" s="2"/>
      <c r="F520" s="1"/>
      <c r="G520" s="74"/>
      <c r="H520" s="74"/>
      <c r="AN520" s="4"/>
      <c r="AO520" s="4"/>
      <c r="AP520" s="4"/>
      <c r="AQ520" s="4"/>
      <c r="AR520" s="4"/>
      <c r="AS520" s="5"/>
      <c r="AT520" s="5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</row>
    <row r="521" spans="3:62" s="3" customFormat="1" x14ac:dyDescent="0.2">
      <c r="C521" s="2"/>
      <c r="D521" s="1"/>
      <c r="E521" s="2"/>
      <c r="F521" s="1"/>
      <c r="G521" s="75"/>
      <c r="H521" s="75"/>
      <c r="AN521" s="4"/>
      <c r="AO521" s="4"/>
      <c r="AP521" s="4"/>
      <c r="AQ521" s="4"/>
      <c r="AR521" s="4"/>
      <c r="AS521" s="5"/>
      <c r="AT521" s="5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</row>
    <row r="522" spans="3:62" s="3" customFormat="1" x14ac:dyDescent="0.2">
      <c r="C522" s="2"/>
      <c r="D522" s="1"/>
      <c r="E522" s="2"/>
      <c r="F522" s="1"/>
      <c r="G522" s="75"/>
      <c r="H522" s="75"/>
      <c r="AN522" s="4"/>
      <c r="AO522" s="4"/>
      <c r="AP522" s="4"/>
      <c r="AQ522" s="4"/>
      <c r="AR522" s="4"/>
      <c r="AS522" s="5"/>
      <c r="AT522" s="5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</row>
    <row r="523" spans="3:62" s="3" customFormat="1" x14ac:dyDescent="0.2">
      <c r="C523" s="2"/>
      <c r="D523" s="1"/>
      <c r="E523" s="2"/>
      <c r="F523" s="1"/>
      <c r="G523" s="74"/>
      <c r="H523" s="74"/>
      <c r="AN523" s="4"/>
      <c r="AO523" s="4"/>
      <c r="AP523" s="4"/>
      <c r="AQ523" s="4"/>
      <c r="AR523" s="4"/>
      <c r="AS523" s="5"/>
      <c r="AT523" s="5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</row>
    <row r="524" spans="3:62" s="3" customFormat="1" x14ac:dyDescent="0.2">
      <c r="C524" s="2"/>
      <c r="D524" s="1"/>
      <c r="E524" s="2"/>
      <c r="F524" s="1"/>
      <c r="G524" s="74"/>
      <c r="H524" s="74"/>
      <c r="AN524" s="4"/>
      <c r="AO524" s="4"/>
      <c r="AP524" s="4"/>
      <c r="AQ524" s="4"/>
      <c r="AR524" s="4"/>
      <c r="AS524" s="5"/>
      <c r="AT524" s="5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</row>
    <row r="525" spans="3:62" s="3" customFormat="1" x14ac:dyDescent="0.2">
      <c r="C525" s="2"/>
      <c r="D525" s="1"/>
      <c r="E525" s="2"/>
      <c r="F525" s="1"/>
      <c r="G525" s="75"/>
      <c r="H525" s="75"/>
      <c r="AN525" s="4"/>
      <c r="AO525" s="4"/>
      <c r="AP525" s="4"/>
      <c r="AQ525" s="4"/>
      <c r="AR525" s="4"/>
      <c r="AS525" s="5"/>
      <c r="AT525" s="5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</row>
    <row r="526" spans="3:62" s="3" customFormat="1" x14ac:dyDescent="0.2">
      <c r="C526" s="2"/>
      <c r="D526" s="1"/>
      <c r="E526" s="2"/>
      <c r="F526" s="1"/>
      <c r="G526" s="74"/>
      <c r="H526" s="74"/>
      <c r="AN526" s="4"/>
      <c r="AO526" s="4"/>
      <c r="AP526" s="4"/>
      <c r="AQ526" s="4"/>
      <c r="AR526" s="4"/>
      <c r="AS526" s="5"/>
      <c r="AT526" s="5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</row>
    <row r="527" spans="3:62" s="3" customFormat="1" x14ac:dyDescent="0.2">
      <c r="C527" s="2"/>
      <c r="D527" s="1"/>
      <c r="E527" s="2"/>
      <c r="F527" s="1"/>
      <c r="G527" s="74"/>
      <c r="H527" s="74"/>
      <c r="AN527" s="4"/>
      <c r="AO527" s="4"/>
      <c r="AP527" s="4"/>
      <c r="AQ527" s="4"/>
      <c r="AR527" s="4"/>
      <c r="AS527" s="5"/>
      <c r="AT527" s="5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</row>
    <row r="528" spans="3:62" s="3" customFormat="1" x14ac:dyDescent="0.2">
      <c r="C528" s="2"/>
      <c r="D528" s="1"/>
      <c r="E528" s="2"/>
      <c r="F528" s="1"/>
      <c r="G528" s="74"/>
      <c r="H528" s="74"/>
      <c r="AN528" s="4"/>
      <c r="AO528" s="4"/>
      <c r="AP528" s="4"/>
      <c r="AQ528" s="4"/>
      <c r="AR528" s="4"/>
      <c r="AS528" s="5"/>
      <c r="AT528" s="5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</row>
    <row r="529" spans="7:8" x14ac:dyDescent="0.2">
      <c r="G529" s="74"/>
      <c r="H529" s="74"/>
    </row>
  </sheetData>
  <autoFilter ref="A13:AV306" xr:uid="{00000000-0009-0000-0000-000000000000}"/>
  <mergeCells count="103">
    <mergeCell ref="F10:F12"/>
    <mergeCell ref="E10:E12"/>
    <mergeCell ref="E9:F9"/>
    <mergeCell ref="C8:AQ8"/>
    <mergeCell ref="C2:AQ2"/>
    <mergeCell ref="D3:M3"/>
    <mergeCell ref="AN3:AQ3"/>
    <mergeCell ref="D4:N4"/>
    <mergeCell ref="D5:K5"/>
    <mergeCell ref="D6:AQ6"/>
    <mergeCell ref="V9:W9"/>
    <mergeCell ref="C7:K7"/>
    <mergeCell ref="AO7:AP7"/>
    <mergeCell ref="C9:C12"/>
    <mergeCell ref="D9:D12"/>
    <mergeCell ref="G9:G12"/>
    <mergeCell ref="H9:H12"/>
    <mergeCell ref="I9:I12"/>
    <mergeCell ref="J9:K11"/>
    <mergeCell ref="AI10:AI12"/>
    <mergeCell ref="AK10:AK12"/>
    <mergeCell ref="AJ11:AJ12"/>
    <mergeCell ref="AJ9:AK9"/>
    <mergeCell ref="AL9:AM9"/>
    <mergeCell ref="AN9:AQ9"/>
    <mergeCell ref="M10:M12"/>
    <mergeCell ref="O10:O12"/>
    <mergeCell ref="Q10:Q12"/>
    <mergeCell ref="S10:S12"/>
    <mergeCell ref="U10:U12"/>
    <mergeCell ref="W10:W12"/>
    <mergeCell ref="Y10:Y12"/>
    <mergeCell ref="X9:Y9"/>
    <mergeCell ref="Z9:AA9"/>
    <mergeCell ref="AB9:AC9"/>
    <mergeCell ref="AD9:AE9"/>
    <mergeCell ref="AF9:AG9"/>
    <mergeCell ref="AH9:AI9"/>
    <mergeCell ref="L9:M9"/>
    <mergeCell ref="N9:O9"/>
    <mergeCell ref="P9:Q9"/>
    <mergeCell ref="R9:S9"/>
    <mergeCell ref="T9:U9"/>
    <mergeCell ref="X11:X12"/>
    <mergeCell ref="Z11:Z12"/>
    <mergeCell ref="AB11:AB12"/>
    <mergeCell ref="AD11:AD12"/>
    <mergeCell ref="AF11:AF12"/>
    <mergeCell ref="AH11:AH12"/>
    <mergeCell ref="L11:L12"/>
    <mergeCell ref="N11:N12"/>
    <mergeCell ref="P11:P12"/>
    <mergeCell ref="R11:R12"/>
    <mergeCell ref="T11:T12"/>
    <mergeCell ref="V11:V12"/>
    <mergeCell ref="AA10:AA12"/>
    <mergeCell ref="AC10:AC12"/>
    <mergeCell ref="AE10:AE12"/>
    <mergeCell ref="AG10:AG12"/>
    <mergeCell ref="AL11:AL12"/>
    <mergeCell ref="AT11:AT13"/>
    <mergeCell ref="AU11:AU13"/>
    <mergeCell ref="AM10:AM12"/>
    <mergeCell ref="AN10:AN12"/>
    <mergeCell ref="AO10:AO12"/>
    <mergeCell ref="AP10:AP12"/>
    <mergeCell ref="AQ10:AQ12"/>
    <mergeCell ref="N292:N293"/>
    <mergeCell ref="O292:O293"/>
    <mergeCell ref="P292:P293"/>
    <mergeCell ref="Q292:Q293"/>
    <mergeCell ref="R292:R293"/>
    <mergeCell ref="S292:S293"/>
    <mergeCell ref="AB292:AB293"/>
    <mergeCell ref="AC292:AC293"/>
    <mergeCell ref="AD292:AD293"/>
    <mergeCell ref="AE292:AE293"/>
    <mergeCell ref="AL292:AL293"/>
    <mergeCell ref="AM292:AM293"/>
    <mergeCell ref="AN292:AN293"/>
    <mergeCell ref="AO292:AO293"/>
    <mergeCell ref="AP292:AP293"/>
    <mergeCell ref="AQ292:AQ293"/>
    <mergeCell ref="AF292:AF293"/>
    <mergeCell ref="AG292:AG293"/>
    <mergeCell ref="AH292:AH293"/>
    <mergeCell ref="AI292:AI293"/>
    <mergeCell ref="AJ292:AJ293"/>
    <mergeCell ref="AK292:AK293"/>
    <mergeCell ref="C305:AQ305"/>
    <mergeCell ref="C295:D295"/>
    <mergeCell ref="K292:K293"/>
    <mergeCell ref="L292:L293"/>
    <mergeCell ref="M292:M293"/>
    <mergeCell ref="Z292:Z293"/>
    <mergeCell ref="AA292:AA293"/>
    <mergeCell ref="T292:T293"/>
    <mergeCell ref="U292:U293"/>
    <mergeCell ref="V292:V293"/>
    <mergeCell ref="W292:W293"/>
    <mergeCell ref="X292:X293"/>
    <mergeCell ref="Y292:Y293"/>
    <mergeCell ref="C292:J293"/>
  </mergeCells>
  <conditionalFormatting sqref="AP119:AP126 AP132:AP144 AP146:AP162 AP164:AP172 AP176:AP202 AP205:AP206 AP272:AP283 AP287:AP291 AP14:AP105">
    <cfRule type="cellIs" dxfId="467" priority="468" operator="lessThan">
      <formula>0</formula>
    </cfRule>
  </conditionalFormatting>
  <conditionalFormatting sqref="AP119:AP126 AP132:AP144 AP146:AP162 AP164:AP172 AP176:AP202 AP205:AP206 AP272:AP283 AP287:AP291 AP14:AP105">
    <cfRule type="cellIs" dxfId="466" priority="467" operator="lessThan">
      <formula>0</formula>
    </cfRule>
  </conditionalFormatting>
  <conditionalFormatting sqref="C15:M15">
    <cfRule type="expression" dxfId="465" priority="459">
      <formula>$A15="Advindo"</formula>
    </cfRule>
    <cfRule type="expression" dxfId="464" priority="460">
      <formula>$A15="Ñ Plan s/desconto"</formula>
    </cfRule>
    <cfRule type="expression" dxfId="463" priority="461">
      <formula>$A15="Ñ Plan c/desconto"</formula>
    </cfRule>
    <cfRule type="expression" dxfId="462" priority="462">
      <formula>$A15="Família"</formula>
    </cfRule>
  </conditionalFormatting>
  <conditionalFormatting sqref="C14:M14 N14:AR15 C119:N126 C132:N144 C146:N162 C164:N172 C176:N202 C205:N206 C272:H274 J272:J274 I272:I283 K272:N283 C279:H280 J279:J280 C287:N291 P287:P291 P272:P283 P205:P206 P176:P202 P164:P172 P146:P162 P132:P144 P119:P126 C16:N105 P16:P105 O16:O291 R16:R105 R119:R126 R132:R144 R146:R162 R164:R172 R176:R202 R205:R206 R272:R283 R287:R291 Q16:Q291 T287:T291 T272:T283 T205:T206 T176:T202 T164:T172 T146:T162 T132:T144 T119:T126 T16:T105 S16:S291 V16:V105 V119:V126 V132:V144 V146:V162 V164:V172 V176:V202 V205:V206 V272:V283 V287:V291 U16:U291 X287:X291 X272:X283 X205:X206 X176:X202 X164:X172 X146:X162 X132:X144 X119:X126 X16:X105 W16:W291 Z16:Z105 Z119:Z126 Z132:Z144 Z146:Z162 Z164:Z172 Z176:Z202 Z205:Z206 Z272:Z283 Z287:Z291 Y16:Y291 AB287:AB291 AB272:AB283 AB205:AB206 AB176:AB202 AB164:AB172 AB146:AB162 AB132:AB144 AB119:AB126 AB16:AB105 AA16:AA291 AD16:AR105 AD119:AR126 AD132:AR144 AD146:AR162 AD164:AR172 AD176:AR202 AD205:AR206 AD272:AR283 AD287:AR291 AC16:AC291">
    <cfRule type="expression" dxfId="461" priority="458">
      <formula>$A14="Plan revisado"</formula>
    </cfRule>
    <cfRule type="expression" dxfId="460" priority="463">
      <formula>$A14="Advindo"</formula>
    </cfRule>
    <cfRule type="expression" dxfId="459" priority="464">
      <formula>$A14="Ñ Plan s/desconto"</formula>
    </cfRule>
    <cfRule type="expression" dxfId="458" priority="465">
      <formula>$A14="Ñ Plan c/desconto"</formula>
    </cfRule>
    <cfRule type="expression" dxfId="457" priority="466">
      <formula>$A14="Família"</formula>
    </cfRule>
  </conditionalFormatting>
  <conditionalFormatting sqref="C119:N126 C132:N144 C146:N162 C164:N172 C176:N202 C205:N206 C272:H274 J272:J274 I272:I283 K272:N283 C279:H280 J279:J280 C287:N291 C14:AR15 P287:P291 P272:P283 P205:P206 P176:P202 P164:P172 P146:P162 P132:P144 P119:P126 C16:N105 P16:P105 O16:O291 R16:R105 R119:R126 R132:R144 R146:R162 R164:R172 R176:R202 R205:R206 R272:R283 R287:R291 Q16:Q291 T287:T291 T272:T283 T205:T206 T176:T202 T164:T172 T146:T162 T132:T144 T119:T126 T16:T105 S16:S291 V16:V105 V119:V126 V132:V144 V146:V162 V164:V172 V176:V202 V205:V206 V272:V283 V287:V291 U16:U291 X287:X291 X272:X283 X205:X206 X176:X202 X164:X172 X146:X162 X132:X144 X119:X126 X16:X105 W16:W291 Z16:Z105 Z119:Z126 Z132:Z144 Z146:Z162 Z164:Z172 Z176:Z202 Z205:Z206 Z272:Z283 Z287:Z291 Y16:Y291 AB287:AB291 AB272:AB283 AB205:AB206 AB176:AB202 AB164:AB172 AB146:AB162 AB132:AB144 AB119:AB126 AB16:AB105 AA16:AA291 AD16:AR105 AD119:AR126 AD132:AR144 AD146:AR162 AD164:AR172 AD176:AR202 AD205:AR206 AD272:AR283 AD287:AR291 AC16:AC291">
    <cfRule type="expression" dxfId="456" priority="457">
      <formula>$A14="Plan c/desc s/reajuste"</formula>
    </cfRule>
  </conditionalFormatting>
  <conditionalFormatting sqref="C281:H283 J281:J283">
    <cfRule type="expression" dxfId="455" priority="452">
      <formula>$A281="Plan revisado"</formula>
    </cfRule>
    <cfRule type="expression" dxfId="454" priority="453">
      <formula>$A281="Advindo"</formula>
    </cfRule>
    <cfRule type="expression" dxfId="453" priority="454">
      <formula>$A281="Ñ Plan s/desconto"</formula>
    </cfRule>
    <cfRule type="expression" dxfId="452" priority="455">
      <formula>$A281="Ñ Plan c/desconto"</formula>
    </cfRule>
    <cfRule type="expression" dxfId="451" priority="456">
      <formula>$A281="Família"</formula>
    </cfRule>
  </conditionalFormatting>
  <conditionalFormatting sqref="C281:H283 J281:J283">
    <cfRule type="expression" dxfId="450" priority="451">
      <formula>$A281="Plan c/desc s/reajuste"</formula>
    </cfRule>
  </conditionalFormatting>
  <conditionalFormatting sqref="C275:H278 J275:J278">
    <cfRule type="expression" dxfId="449" priority="446">
      <formula>$A275="Plan revisado"</formula>
    </cfRule>
    <cfRule type="expression" dxfId="448" priority="447">
      <formula>$A275="Advindo"</formula>
    </cfRule>
    <cfRule type="expression" dxfId="447" priority="448">
      <formula>$A275="Ñ Plan s/desconto"</formula>
    </cfRule>
    <cfRule type="expression" dxfId="446" priority="449">
      <formula>$A275="Ñ Plan c/desconto"</formula>
    </cfRule>
    <cfRule type="expression" dxfId="445" priority="450">
      <formula>$A275="Família"</formula>
    </cfRule>
  </conditionalFormatting>
  <conditionalFormatting sqref="C275:H278 J275:J278">
    <cfRule type="expression" dxfId="444" priority="445">
      <formula>$A275="Plan c/desc s/reajuste"</formula>
    </cfRule>
  </conditionalFormatting>
  <conditionalFormatting sqref="AP106:AP107 AP115:AP118">
    <cfRule type="cellIs" dxfId="443" priority="444" operator="lessThan">
      <formula>0</formula>
    </cfRule>
  </conditionalFormatting>
  <conditionalFormatting sqref="AP106:AP107 AP115:AP118">
    <cfRule type="cellIs" dxfId="442" priority="443" operator="lessThan">
      <formula>0</formula>
    </cfRule>
  </conditionalFormatting>
  <conditionalFormatting sqref="C106:N107 C115:N118 P115:P118 P106:P107 R106:R107 R115:R118 T115:T118 T106:T107 V106:V107 V115:V118 X115:X118 X106:X107 Z106:Z107 Z115:Z118 AB115:AB118 AB106:AB107 AD106:AR107 AD115:AR118">
    <cfRule type="expression" dxfId="441" priority="438">
      <formula>$A106="Plan revisado"</formula>
    </cfRule>
    <cfRule type="expression" dxfId="440" priority="439">
      <formula>$A106="Advindo"</formula>
    </cfRule>
    <cfRule type="expression" dxfId="439" priority="440">
      <formula>$A106="Ñ Plan s/desconto"</formula>
    </cfRule>
    <cfRule type="expression" dxfId="438" priority="441">
      <formula>$A106="Ñ Plan c/desconto"</formula>
    </cfRule>
    <cfRule type="expression" dxfId="437" priority="442">
      <formula>$A106="Família"</formula>
    </cfRule>
  </conditionalFormatting>
  <conditionalFormatting sqref="C106:N107 C115:N118 P115:P118 P106:P107 R106:R107 R115:R118 T115:T118 T106:T107 V106:V107 V115:V118 X115:X118 X106:X107 Z106:Z107 Z115:Z118 AB115:AB118 AB106:AB107 AD106:AR107 AD115:AR118">
    <cfRule type="expression" dxfId="436" priority="437">
      <formula>$A106="Plan c/desc s/reajuste"</formula>
    </cfRule>
  </conditionalFormatting>
  <conditionalFormatting sqref="AP108:AP112">
    <cfRule type="cellIs" dxfId="435" priority="436" operator="lessThan">
      <formula>0</formula>
    </cfRule>
  </conditionalFormatting>
  <conditionalFormatting sqref="AP108:AP112">
    <cfRule type="cellIs" dxfId="434" priority="435" operator="lessThan">
      <formula>0</formula>
    </cfRule>
  </conditionalFormatting>
  <conditionalFormatting sqref="C108:N112 P108:P112 R108:R112 T108:T112 V108:V112 X108:X112 Z108:Z112 AB108:AB112 AD108:AR112">
    <cfRule type="expression" dxfId="433" priority="430">
      <formula>$A108="Plan revisado"</formula>
    </cfRule>
    <cfRule type="expression" dxfId="432" priority="431">
      <formula>$A108="Advindo"</formula>
    </cfRule>
    <cfRule type="expression" dxfId="431" priority="432">
      <formula>$A108="Ñ Plan s/desconto"</formula>
    </cfRule>
    <cfRule type="expression" dxfId="430" priority="433">
      <formula>$A108="Ñ Plan c/desconto"</formula>
    </cfRule>
    <cfRule type="expression" dxfId="429" priority="434">
      <formula>$A108="Família"</formula>
    </cfRule>
  </conditionalFormatting>
  <conditionalFormatting sqref="C108:N112 P108:P112 R108:R112 T108:T112 V108:V112 X108:X112 Z108:Z112 AB108:AB112 AD108:AR112">
    <cfRule type="expression" dxfId="428" priority="429">
      <formula>$A108="Plan c/desc s/reajuste"</formula>
    </cfRule>
  </conditionalFormatting>
  <conditionalFormatting sqref="AP113:AP114">
    <cfRule type="cellIs" dxfId="427" priority="428" operator="lessThan">
      <formula>0</formula>
    </cfRule>
  </conditionalFormatting>
  <conditionalFormatting sqref="AP113:AP114">
    <cfRule type="cellIs" dxfId="426" priority="427" operator="lessThan">
      <formula>0</formula>
    </cfRule>
  </conditionalFormatting>
  <conditionalFormatting sqref="C113:N114 P113:P114 R113:R114 T113:T114 V113:V114 X113:X114 Z113:Z114 AB113:AB114 AD113:AR114">
    <cfRule type="expression" dxfId="425" priority="422">
      <formula>$A113="Plan revisado"</formula>
    </cfRule>
    <cfRule type="expression" dxfId="424" priority="423">
      <formula>$A113="Advindo"</formula>
    </cfRule>
    <cfRule type="expression" dxfId="423" priority="424">
      <formula>$A113="Ñ Plan s/desconto"</formula>
    </cfRule>
    <cfRule type="expression" dxfId="422" priority="425">
      <formula>$A113="Ñ Plan c/desconto"</formula>
    </cfRule>
    <cfRule type="expression" dxfId="421" priority="426">
      <formula>$A113="Família"</formula>
    </cfRule>
  </conditionalFormatting>
  <conditionalFormatting sqref="C113:N114 P113:P114 R113:R114 T113:T114 V113:V114 X113:X114 Z113:Z114 AB113:AB114 AD113:AR114">
    <cfRule type="expression" dxfId="420" priority="421">
      <formula>$A113="Plan c/desc s/reajuste"</formula>
    </cfRule>
  </conditionalFormatting>
  <conditionalFormatting sqref="AP127:AP131">
    <cfRule type="cellIs" dxfId="419" priority="420" operator="lessThan">
      <formula>0</formula>
    </cfRule>
  </conditionalFormatting>
  <conditionalFormatting sqref="AP127:AP131">
    <cfRule type="cellIs" dxfId="418" priority="419" operator="lessThan">
      <formula>0</formula>
    </cfRule>
  </conditionalFormatting>
  <conditionalFormatting sqref="C127:N131 P127:P131 R127:R131 T127:T131 V127:V131 X127:X131 Z127:Z131 AB127:AB131 AD127:AR131">
    <cfRule type="expression" dxfId="417" priority="414">
      <formula>$A127="Plan revisado"</formula>
    </cfRule>
    <cfRule type="expression" dxfId="416" priority="415">
      <formula>$A127="Advindo"</formula>
    </cfRule>
    <cfRule type="expression" dxfId="415" priority="416">
      <formula>$A127="Ñ Plan s/desconto"</formula>
    </cfRule>
    <cfRule type="expression" dxfId="414" priority="417">
      <formula>$A127="Ñ Plan c/desconto"</formula>
    </cfRule>
    <cfRule type="expression" dxfId="413" priority="418">
      <formula>$A127="Família"</formula>
    </cfRule>
  </conditionalFormatting>
  <conditionalFormatting sqref="C127:N131 P127:P131 R127:R131 T127:T131 V127:V131 X127:X131 Z127:Z131 AB127:AB131 AD127:AR131">
    <cfRule type="expression" dxfId="412" priority="413">
      <formula>$A127="Plan c/desc s/reajuste"</formula>
    </cfRule>
  </conditionalFormatting>
  <conditionalFormatting sqref="AP145">
    <cfRule type="cellIs" dxfId="411" priority="412" operator="lessThan">
      <formula>0</formula>
    </cfRule>
  </conditionalFormatting>
  <conditionalFormatting sqref="AP145">
    <cfRule type="cellIs" dxfId="410" priority="411" operator="lessThan">
      <formula>0</formula>
    </cfRule>
  </conditionalFormatting>
  <conditionalFormatting sqref="C145:N145 P145 R145 T145 V145 X145 Z145 AB145 AD145:AR145">
    <cfRule type="expression" dxfId="409" priority="406">
      <formula>$A145="Plan revisado"</formula>
    </cfRule>
    <cfRule type="expression" dxfId="408" priority="407">
      <formula>$A145="Advindo"</formula>
    </cfRule>
    <cfRule type="expression" dxfId="407" priority="408">
      <formula>$A145="Ñ Plan s/desconto"</formula>
    </cfRule>
    <cfRule type="expression" dxfId="406" priority="409">
      <formula>$A145="Ñ Plan c/desconto"</formula>
    </cfRule>
    <cfRule type="expression" dxfId="405" priority="410">
      <formula>$A145="Família"</formula>
    </cfRule>
  </conditionalFormatting>
  <conditionalFormatting sqref="C145:N145 P145 R145 T145 V145 X145 Z145 AB145 AD145:AR145">
    <cfRule type="expression" dxfId="404" priority="405">
      <formula>$A145="Plan c/desc s/reajuste"</formula>
    </cfRule>
  </conditionalFormatting>
  <conditionalFormatting sqref="AP163">
    <cfRule type="cellIs" dxfId="403" priority="404" operator="lessThan">
      <formula>0</formula>
    </cfRule>
  </conditionalFormatting>
  <conditionalFormatting sqref="AP163">
    <cfRule type="cellIs" dxfId="402" priority="403" operator="lessThan">
      <formula>0</formula>
    </cfRule>
  </conditionalFormatting>
  <conditionalFormatting sqref="C163:N163 P163 R163 T163 V163 X163 Z163 AB163 AD163:AR163">
    <cfRule type="expression" dxfId="401" priority="398">
      <formula>$A163="Plan revisado"</formula>
    </cfRule>
    <cfRule type="expression" dxfId="400" priority="399">
      <formula>$A163="Advindo"</formula>
    </cfRule>
    <cfRule type="expression" dxfId="399" priority="400">
      <formula>$A163="Ñ Plan s/desconto"</formula>
    </cfRule>
    <cfRule type="expression" dxfId="398" priority="401">
      <formula>$A163="Ñ Plan c/desconto"</formula>
    </cfRule>
    <cfRule type="expression" dxfId="397" priority="402">
      <formula>$A163="Família"</formula>
    </cfRule>
  </conditionalFormatting>
  <conditionalFormatting sqref="C163:N163 P163 R163 T163 V163 X163 Z163 AB163 AD163:AR163">
    <cfRule type="expression" dxfId="396" priority="397">
      <formula>$A163="Plan c/desc s/reajuste"</formula>
    </cfRule>
  </conditionalFormatting>
  <conditionalFormatting sqref="AP173:AP175">
    <cfRule type="cellIs" dxfId="395" priority="396" operator="lessThan">
      <formula>0</formula>
    </cfRule>
  </conditionalFormatting>
  <conditionalFormatting sqref="AP173:AP175">
    <cfRule type="cellIs" dxfId="394" priority="395" operator="lessThan">
      <formula>0</formula>
    </cfRule>
  </conditionalFormatting>
  <conditionalFormatting sqref="C173:N175 P173:P175 R173:R175 T173:T175 V173:V175 X173:X175 Z173:Z175 AB173:AB175 AD173:AR175">
    <cfRule type="expression" dxfId="393" priority="390">
      <formula>$A173="Plan revisado"</formula>
    </cfRule>
    <cfRule type="expression" dxfId="392" priority="391">
      <formula>$A173="Advindo"</formula>
    </cfRule>
    <cfRule type="expression" dxfId="391" priority="392">
      <formula>$A173="Ñ Plan s/desconto"</formula>
    </cfRule>
    <cfRule type="expression" dxfId="390" priority="393">
      <formula>$A173="Ñ Plan c/desconto"</formula>
    </cfRule>
    <cfRule type="expression" dxfId="389" priority="394">
      <formula>$A173="Família"</formula>
    </cfRule>
  </conditionalFormatting>
  <conditionalFormatting sqref="C173:N175 P173:P175 R173:R175 T173:T175 V173:V175 X173:X175 Z173:Z175 AB173:AB175 AD173:AR175">
    <cfRule type="expression" dxfId="388" priority="389">
      <formula>$A173="Plan c/desc s/reajuste"</formula>
    </cfRule>
  </conditionalFormatting>
  <conditionalFormatting sqref="AP203:AP204">
    <cfRule type="cellIs" dxfId="387" priority="388" operator="lessThan">
      <formula>0</formula>
    </cfRule>
  </conditionalFormatting>
  <conditionalFormatting sqref="AP203:AP204">
    <cfRule type="cellIs" dxfId="386" priority="387" operator="lessThan">
      <formula>0</formula>
    </cfRule>
  </conditionalFormatting>
  <conditionalFormatting sqref="C203:N204 P203:P204 R203:R204 T203:T204 V203:V204 X203:X204 Z203:Z204 AB203:AB204 AD203:AR204">
    <cfRule type="expression" dxfId="385" priority="382">
      <formula>$A203="Plan revisado"</formula>
    </cfRule>
    <cfRule type="expression" dxfId="384" priority="383">
      <formula>$A203="Advindo"</formula>
    </cfRule>
    <cfRule type="expression" dxfId="383" priority="384">
      <formula>$A203="Ñ Plan s/desconto"</formula>
    </cfRule>
    <cfRule type="expression" dxfId="382" priority="385">
      <formula>$A203="Ñ Plan c/desconto"</formula>
    </cfRule>
    <cfRule type="expression" dxfId="381" priority="386">
      <formula>$A203="Família"</formula>
    </cfRule>
  </conditionalFormatting>
  <conditionalFormatting sqref="C203:N204 P203:P204 R203:R204 T203:T204 V203:V204 X203:X204 Z203:Z204 AB203:AB204 AD203:AR204">
    <cfRule type="expression" dxfId="380" priority="381">
      <formula>$A203="Plan c/desc s/reajuste"</formula>
    </cfRule>
  </conditionalFormatting>
  <conditionalFormatting sqref="AP207:AP208 AP211:AP212">
    <cfRule type="cellIs" dxfId="379" priority="380" operator="lessThan">
      <formula>0</formula>
    </cfRule>
  </conditionalFormatting>
  <conditionalFormatting sqref="AP207:AP208 AP211:AP212">
    <cfRule type="cellIs" dxfId="378" priority="379" operator="lessThan">
      <formula>0</formula>
    </cfRule>
  </conditionalFormatting>
  <conditionalFormatting sqref="C207:N208 C211:N212 P211:P212 P207:P208 R207:R208 R211:R212 T211:T212 T207:T208 V207:V208 V211:V212 X211:X212 X207:X208 Z207:Z208 Z211:Z212 AB211:AB212 AB207:AB208 AD207:AR208 AD211:AR212">
    <cfRule type="expression" dxfId="377" priority="374">
      <formula>$A207="Plan revisado"</formula>
    </cfRule>
    <cfRule type="expression" dxfId="376" priority="375">
      <formula>$A207="Advindo"</formula>
    </cfRule>
    <cfRule type="expression" dxfId="375" priority="376">
      <formula>$A207="Ñ Plan s/desconto"</formula>
    </cfRule>
    <cfRule type="expression" dxfId="374" priority="377">
      <formula>$A207="Ñ Plan c/desconto"</formula>
    </cfRule>
    <cfRule type="expression" dxfId="373" priority="378">
      <formula>$A207="Família"</formula>
    </cfRule>
  </conditionalFormatting>
  <conditionalFormatting sqref="C207:N208 C211:N212 P211:P212 P207:P208 R207:R208 R211:R212 T211:T212 T207:T208 V207:V208 V211:V212 X211:X212 X207:X208 Z207:Z208 Z211:Z212 AB211:AB212 AB207:AB208 AD207:AR208 AD211:AR212">
    <cfRule type="expression" dxfId="372" priority="373">
      <formula>$A207="Plan c/desc s/reajuste"</formula>
    </cfRule>
  </conditionalFormatting>
  <conditionalFormatting sqref="AP209:AP210">
    <cfRule type="cellIs" dxfId="371" priority="372" operator="lessThan">
      <formula>0</formula>
    </cfRule>
  </conditionalFormatting>
  <conditionalFormatting sqref="AP209:AP210">
    <cfRule type="cellIs" dxfId="370" priority="371" operator="lessThan">
      <formula>0</formula>
    </cfRule>
  </conditionalFormatting>
  <conditionalFormatting sqref="C209:N210 P209:P210 R209:R210 T209:T210 V209:V210 X209:X210 Z209:Z210 AB209:AB210 AD209:AR210">
    <cfRule type="expression" dxfId="369" priority="366">
      <formula>$A209="Plan revisado"</formula>
    </cfRule>
    <cfRule type="expression" dxfId="368" priority="367">
      <formula>$A209="Advindo"</formula>
    </cfRule>
    <cfRule type="expression" dxfId="367" priority="368">
      <formula>$A209="Ñ Plan s/desconto"</formula>
    </cfRule>
    <cfRule type="expression" dxfId="366" priority="369">
      <formula>$A209="Ñ Plan c/desconto"</formula>
    </cfRule>
    <cfRule type="expression" dxfId="365" priority="370">
      <formula>$A209="Família"</formula>
    </cfRule>
  </conditionalFormatting>
  <conditionalFormatting sqref="C209:N210 P209:P210 R209:R210 T209:T210 V209:V210 X209:X210 Z209:Z210 AB209:AB210 AD209:AR210">
    <cfRule type="expression" dxfId="364" priority="365">
      <formula>$A209="Plan c/desc s/reajuste"</formula>
    </cfRule>
  </conditionalFormatting>
  <conditionalFormatting sqref="AP213">
    <cfRule type="cellIs" dxfId="363" priority="364" operator="lessThan">
      <formula>0</formula>
    </cfRule>
  </conditionalFormatting>
  <conditionalFormatting sqref="AP213">
    <cfRule type="cellIs" dxfId="362" priority="363" operator="lessThan">
      <formula>0</formula>
    </cfRule>
  </conditionalFormatting>
  <conditionalFormatting sqref="C213:N213 P213 R213 T213 V213 X213 Z213 AB213 AD213:AR213">
    <cfRule type="expression" dxfId="361" priority="358">
      <formula>$A213="Plan revisado"</formula>
    </cfRule>
    <cfRule type="expression" dxfId="360" priority="359">
      <formula>$A213="Advindo"</formula>
    </cfRule>
    <cfRule type="expression" dxfId="359" priority="360">
      <formula>$A213="Ñ Plan s/desconto"</formula>
    </cfRule>
    <cfRule type="expression" dxfId="358" priority="361">
      <formula>$A213="Ñ Plan c/desconto"</formula>
    </cfRule>
    <cfRule type="expression" dxfId="357" priority="362">
      <formula>$A213="Família"</formula>
    </cfRule>
  </conditionalFormatting>
  <conditionalFormatting sqref="C213:N213 P213 R213 T213 V213 X213 Z213 AB213 AD213:AR213">
    <cfRule type="expression" dxfId="356" priority="357">
      <formula>$A213="Plan c/desc s/reajuste"</formula>
    </cfRule>
  </conditionalFormatting>
  <conditionalFormatting sqref="AP214:AP215">
    <cfRule type="cellIs" dxfId="355" priority="356" operator="lessThan">
      <formula>0</formula>
    </cfRule>
  </conditionalFormatting>
  <conditionalFormatting sqref="AP214:AP215">
    <cfRule type="cellIs" dxfId="354" priority="355" operator="lessThan">
      <formula>0</formula>
    </cfRule>
  </conditionalFormatting>
  <conditionalFormatting sqref="C214:N215 P214:P215 R214:R215 T214:T215 V214:V215 X214:X215 Z214:Z215 AB214:AB215 AD214:AR215">
    <cfRule type="expression" dxfId="353" priority="350">
      <formula>$A214="Plan revisado"</formula>
    </cfRule>
    <cfRule type="expression" dxfId="352" priority="351">
      <formula>$A214="Advindo"</formula>
    </cfRule>
    <cfRule type="expression" dxfId="351" priority="352">
      <formula>$A214="Ñ Plan s/desconto"</formula>
    </cfRule>
    <cfRule type="expression" dxfId="350" priority="353">
      <formula>$A214="Ñ Plan c/desconto"</formula>
    </cfRule>
    <cfRule type="expression" dxfId="349" priority="354">
      <formula>$A214="Família"</formula>
    </cfRule>
  </conditionalFormatting>
  <conditionalFormatting sqref="C214:N215 P214:P215 R214:R215 T214:T215 V214:V215 X214:X215 Z214:Z215 AB214:AB215 AD214:AR215">
    <cfRule type="expression" dxfId="348" priority="349">
      <formula>$A214="Plan c/desc s/reajuste"</formula>
    </cfRule>
  </conditionalFormatting>
  <conditionalFormatting sqref="AP216 AP219:AP220">
    <cfRule type="cellIs" dxfId="347" priority="348" operator="lessThan">
      <formula>0</formula>
    </cfRule>
  </conditionalFormatting>
  <conditionalFormatting sqref="AP216 AP219:AP220">
    <cfRule type="cellIs" dxfId="346" priority="347" operator="lessThan">
      <formula>0</formula>
    </cfRule>
  </conditionalFormatting>
  <conditionalFormatting sqref="C216:N216 C219:N220 P219:P220 P216 R216 R219:R220 T219:T220 T216 V216 V219:V220 X219:X220 X216 Z216 Z219:Z220 AB219:AB220 AB216 AD216:AR216 AD219:AR220">
    <cfRule type="expression" dxfId="345" priority="342">
      <formula>$A216="Plan revisado"</formula>
    </cfRule>
    <cfRule type="expression" dxfId="344" priority="343">
      <formula>$A216="Advindo"</formula>
    </cfRule>
    <cfRule type="expression" dxfId="343" priority="344">
      <formula>$A216="Ñ Plan s/desconto"</formula>
    </cfRule>
    <cfRule type="expression" dxfId="342" priority="345">
      <formula>$A216="Ñ Plan c/desconto"</formula>
    </cfRule>
    <cfRule type="expression" dxfId="341" priority="346">
      <formula>$A216="Família"</formula>
    </cfRule>
  </conditionalFormatting>
  <conditionalFormatting sqref="C216:N216 C219:N220 P219:P220 P216 R216 R219:R220 T219:T220 T216 V216 V219:V220 X219:X220 X216 Z216 Z219:Z220 AB219:AB220 AB216 AD216:AR216 AD219:AR220">
    <cfRule type="expression" dxfId="340" priority="341">
      <formula>$A216="Plan c/desc s/reajuste"</formula>
    </cfRule>
  </conditionalFormatting>
  <conditionalFormatting sqref="AP217:AP218">
    <cfRule type="cellIs" dxfId="339" priority="340" operator="lessThan">
      <formula>0</formula>
    </cfRule>
  </conditionalFormatting>
  <conditionalFormatting sqref="AP217:AP218">
    <cfRule type="cellIs" dxfId="338" priority="339" operator="lessThan">
      <formula>0</formula>
    </cfRule>
  </conditionalFormatting>
  <conditionalFormatting sqref="C217:N218 P217:P218 R217:R218 T217:T218 V217:V218 X217:X218 Z217:Z218 AB217:AB218 AD217:AR218">
    <cfRule type="expression" dxfId="337" priority="334">
      <formula>$A217="Plan revisado"</formula>
    </cfRule>
    <cfRule type="expression" dxfId="336" priority="335">
      <formula>$A217="Advindo"</formula>
    </cfRule>
    <cfRule type="expression" dxfId="335" priority="336">
      <formula>$A217="Ñ Plan s/desconto"</formula>
    </cfRule>
    <cfRule type="expression" dxfId="334" priority="337">
      <formula>$A217="Ñ Plan c/desconto"</formula>
    </cfRule>
    <cfRule type="expression" dxfId="333" priority="338">
      <formula>$A217="Família"</formula>
    </cfRule>
  </conditionalFormatting>
  <conditionalFormatting sqref="C217:N218 P217:P218 R217:R218 T217:T218 V217:V218 X217:X218 Z217:Z218 AB217:AB218 AD217:AR218">
    <cfRule type="expression" dxfId="332" priority="333">
      <formula>$A217="Plan c/desc s/reajuste"</formula>
    </cfRule>
  </conditionalFormatting>
  <conditionalFormatting sqref="AP221">
    <cfRule type="cellIs" dxfId="331" priority="332" operator="lessThan">
      <formula>0</formula>
    </cfRule>
  </conditionalFormatting>
  <conditionalFormatting sqref="AP221">
    <cfRule type="cellIs" dxfId="330" priority="331" operator="lessThan">
      <formula>0</formula>
    </cfRule>
  </conditionalFormatting>
  <conditionalFormatting sqref="C221:N221 P221 R221 T221 V221 X221 Z221 AB221 AD221:AR221">
    <cfRule type="expression" dxfId="329" priority="326">
      <formula>$A221="Plan revisado"</formula>
    </cfRule>
    <cfRule type="expression" dxfId="328" priority="327">
      <formula>$A221="Advindo"</formula>
    </cfRule>
    <cfRule type="expression" dxfId="327" priority="328">
      <formula>$A221="Ñ Plan s/desconto"</formula>
    </cfRule>
    <cfRule type="expression" dxfId="326" priority="329">
      <formula>$A221="Ñ Plan c/desconto"</formula>
    </cfRule>
    <cfRule type="expression" dxfId="325" priority="330">
      <formula>$A221="Família"</formula>
    </cfRule>
  </conditionalFormatting>
  <conditionalFormatting sqref="C221:N221 P221 R221 T221 V221 X221 Z221 AB221 AD221:AR221">
    <cfRule type="expression" dxfId="324" priority="325">
      <formula>$A221="Plan c/desc s/reajuste"</formula>
    </cfRule>
  </conditionalFormatting>
  <conditionalFormatting sqref="AP222">
    <cfRule type="cellIs" dxfId="323" priority="324" operator="lessThan">
      <formula>0</formula>
    </cfRule>
  </conditionalFormatting>
  <conditionalFormatting sqref="AP222">
    <cfRule type="cellIs" dxfId="322" priority="323" operator="lessThan">
      <formula>0</formula>
    </cfRule>
  </conditionalFormatting>
  <conditionalFormatting sqref="C222:N222 P222 R222 T222 V222 X222 Z222 AB222 AD222:AR222">
    <cfRule type="expression" dxfId="321" priority="318">
      <formula>$A222="Plan revisado"</formula>
    </cfRule>
    <cfRule type="expression" dxfId="320" priority="319">
      <formula>$A222="Advindo"</formula>
    </cfRule>
    <cfRule type="expression" dxfId="319" priority="320">
      <formula>$A222="Ñ Plan s/desconto"</formula>
    </cfRule>
    <cfRule type="expression" dxfId="318" priority="321">
      <formula>$A222="Ñ Plan c/desconto"</formula>
    </cfRule>
    <cfRule type="expression" dxfId="317" priority="322">
      <formula>$A222="Família"</formula>
    </cfRule>
  </conditionalFormatting>
  <conditionalFormatting sqref="C222:N222 P222 R222 T222 V222 X222 Z222 AB222 AD222:AR222">
    <cfRule type="expression" dxfId="316" priority="317">
      <formula>$A222="Plan c/desc s/reajuste"</formula>
    </cfRule>
  </conditionalFormatting>
  <conditionalFormatting sqref="AP223">
    <cfRule type="cellIs" dxfId="315" priority="316" operator="lessThan">
      <formula>0</formula>
    </cfRule>
  </conditionalFormatting>
  <conditionalFormatting sqref="AP223">
    <cfRule type="cellIs" dxfId="314" priority="315" operator="lessThan">
      <formula>0</formula>
    </cfRule>
  </conditionalFormatting>
  <conditionalFormatting sqref="C223:N223 P223 R223 T223 V223 X223 Z223 AB223 AD223:AR223">
    <cfRule type="expression" dxfId="313" priority="310">
      <formula>$A223="Plan revisado"</formula>
    </cfRule>
    <cfRule type="expression" dxfId="312" priority="311">
      <formula>$A223="Advindo"</formula>
    </cfRule>
    <cfRule type="expression" dxfId="311" priority="312">
      <formula>$A223="Ñ Plan s/desconto"</formula>
    </cfRule>
    <cfRule type="expression" dxfId="310" priority="313">
      <formula>$A223="Ñ Plan c/desconto"</formula>
    </cfRule>
    <cfRule type="expression" dxfId="309" priority="314">
      <formula>$A223="Família"</formula>
    </cfRule>
  </conditionalFormatting>
  <conditionalFormatting sqref="C223:N223 P223 R223 T223 V223 X223 Z223 AB223 AD223:AR223">
    <cfRule type="expression" dxfId="308" priority="309">
      <formula>$A223="Plan c/desc s/reajuste"</formula>
    </cfRule>
  </conditionalFormatting>
  <conditionalFormatting sqref="AP224:AP225">
    <cfRule type="cellIs" dxfId="307" priority="308" operator="lessThan">
      <formula>0</formula>
    </cfRule>
  </conditionalFormatting>
  <conditionalFormatting sqref="AP224:AP225">
    <cfRule type="cellIs" dxfId="306" priority="307" operator="lessThan">
      <formula>0</formula>
    </cfRule>
  </conditionalFormatting>
  <conditionalFormatting sqref="C224:N225 P224:P225 R224:R225 T224:T225 V224:V225 X224:X225 Z224:Z225 AB224:AB225 AD224:AR225">
    <cfRule type="expression" dxfId="305" priority="302">
      <formula>$A224="Plan revisado"</formula>
    </cfRule>
    <cfRule type="expression" dxfId="304" priority="303">
      <formula>$A224="Advindo"</formula>
    </cfRule>
    <cfRule type="expression" dxfId="303" priority="304">
      <formula>$A224="Ñ Plan s/desconto"</formula>
    </cfRule>
    <cfRule type="expression" dxfId="302" priority="305">
      <formula>$A224="Ñ Plan c/desconto"</formula>
    </cfRule>
    <cfRule type="expression" dxfId="301" priority="306">
      <formula>$A224="Família"</formula>
    </cfRule>
  </conditionalFormatting>
  <conditionalFormatting sqref="C224:N225 P224:P225 R224:R225 T224:T225 V224:V225 X224:X225 Z224:Z225 AB224:AB225 AD224:AR225">
    <cfRule type="expression" dxfId="300" priority="301">
      <formula>$A224="Plan c/desc s/reajuste"</formula>
    </cfRule>
  </conditionalFormatting>
  <conditionalFormatting sqref="AP226">
    <cfRule type="cellIs" dxfId="299" priority="300" operator="lessThan">
      <formula>0</formula>
    </cfRule>
  </conditionalFormatting>
  <conditionalFormatting sqref="AP226">
    <cfRule type="cellIs" dxfId="298" priority="299" operator="lessThan">
      <formula>0</formula>
    </cfRule>
  </conditionalFormatting>
  <conditionalFormatting sqref="C226:N226 P226 R226 T226 V226 X226 Z226 AB226 AD226:AR226">
    <cfRule type="expression" dxfId="297" priority="294">
      <formula>$A226="Plan revisado"</formula>
    </cfRule>
    <cfRule type="expression" dxfId="296" priority="295">
      <formula>$A226="Advindo"</formula>
    </cfRule>
    <cfRule type="expression" dxfId="295" priority="296">
      <formula>$A226="Ñ Plan s/desconto"</formula>
    </cfRule>
    <cfRule type="expression" dxfId="294" priority="297">
      <formula>$A226="Ñ Plan c/desconto"</formula>
    </cfRule>
    <cfRule type="expression" dxfId="293" priority="298">
      <formula>$A226="Família"</formula>
    </cfRule>
  </conditionalFormatting>
  <conditionalFormatting sqref="C226:N226 P226 R226 T226 V226 X226 Z226 AB226 AD226:AR226">
    <cfRule type="expression" dxfId="292" priority="293">
      <formula>$A226="Plan c/desc s/reajuste"</formula>
    </cfRule>
  </conditionalFormatting>
  <conditionalFormatting sqref="AP227 AP243">
    <cfRule type="cellIs" dxfId="291" priority="292" operator="lessThan">
      <formula>0</formula>
    </cfRule>
  </conditionalFormatting>
  <conditionalFormatting sqref="AP227 AP243">
    <cfRule type="cellIs" dxfId="290" priority="291" operator="lessThan">
      <formula>0</formula>
    </cfRule>
  </conditionalFormatting>
  <conditionalFormatting sqref="C227:N227 C243:N243 P243 P227 R227 R243 T243 T227 V227 V243 X243 X227 Z227 Z243 AB243 AB227 AD227:AR227 AD243:AR243">
    <cfRule type="expression" dxfId="289" priority="286">
      <formula>$A227="Plan revisado"</formula>
    </cfRule>
    <cfRule type="expression" dxfId="288" priority="287">
      <formula>$A227="Advindo"</formula>
    </cfRule>
    <cfRule type="expression" dxfId="287" priority="288">
      <formula>$A227="Ñ Plan s/desconto"</formula>
    </cfRule>
    <cfRule type="expression" dxfId="286" priority="289">
      <formula>$A227="Ñ Plan c/desconto"</formula>
    </cfRule>
    <cfRule type="expression" dxfId="285" priority="290">
      <formula>$A227="Família"</formula>
    </cfRule>
  </conditionalFormatting>
  <conditionalFormatting sqref="C227:N227 C243:N243 P243 P227 R227 R243 T243 T227 V227 V243 X243 X227 Z227 Z243 AB243 AB227 AD227:AR227 AD243:AR243">
    <cfRule type="expression" dxfId="284" priority="285">
      <formula>$A227="Plan c/desc s/reajuste"</formula>
    </cfRule>
  </conditionalFormatting>
  <conditionalFormatting sqref="AP228">
    <cfRule type="cellIs" dxfId="283" priority="284" operator="lessThan">
      <formula>0</formula>
    </cfRule>
  </conditionalFormatting>
  <conditionalFormatting sqref="AP228">
    <cfRule type="cellIs" dxfId="282" priority="283" operator="lessThan">
      <formula>0</formula>
    </cfRule>
  </conditionalFormatting>
  <conditionalFormatting sqref="C228:N228 P228 R228 T228 V228 X228 Z228 AB228 AD228:AR228">
    <cfRule type="expression" dxfId="281" priority="278">
      <formula>$A228="Plan revisado"</formula>
    </cfRule>
    <cfRule type="expression" dxfId="280" priority="279">
      <formula>$A228="Advindo"</formula>
    </cfRule>
    <cfRule type="expression" dxfId="279" priority="280">
      <formula>$A228="Ñ Plan s/desconto"</formula>
    </cfRule>
    <cfRule type="expression" dxfId="278" priority="281">
      <formula>$A228="Ñ Plan c/desconto"</formula>
    </cfRule>
    <cfRule type="expression" dxfId="277" priority="282">
      <formula>$A228="Família"</formula>
    </cfRule>
  </conditionalFormatting>
  <conditionalFormatting sqref="C228:N228 P228 R228 T228 V228 X228 Z228 AB228 AD228:AR228">
    <cfRule type="expression" dxfId="276" priority="277">
      <formula>$A228="Plan c/desc s/reajuste"</formula>
    </cfRule>
  </conditionalFormatting>
  <conditionalFormatting sqref="AP229">
    <cfRule type="cellIs" dxfId="275" priority="276" operator="lessThan">
      <formula>0</formula>
    </cfRule>
  </conditionalFormatting>
  <conditionalFormatting sqref="AP229">
    <cfRule type="cellIs" dxfId="274" priority="275" operator="lessThan">
      <formula>0</formula>
    </cfRule>
  </conditionalFormatting>
  <conditionalFormatting sqref="C229:N229 P229 R229 T229 V229 X229 Z229 AB229 AD229:AR229">
    <cfRule type="expression" dxfId="273" priority="270">
      <formula>$A229="Plan revisado"</formula>
    </cfRule>
    <cfRule type="expression" dxfId="272" priority="271">
      <formula>$A229="Advindo"</formula>
    </cfRule>
    <cfRule type="expression" dxfId="271" priority="272">
      <formula>$A229="Ñ Plan s/desconto"</formula>
    </cfRule>
    <cfRule type="expression" dxfId="270" priority="273">
      <formula>$A229="Ñ Plan c/desconto"</formula>
    </cfRule>
    <cfRule type="expression" dxfId="269" priority="274">
      <formula>$A229="Família"</formula>
    </cfRule>
  </conditionalFormatting>
  <conditionalFormatting sqref="C229:N229 P229 R229 T229 V229 X229 Z229 AB229 AD229:AR229">
    <cfRule type="expression" dxfId="268" priority="269">
      <formula>$A229="Plan c/desc s/reajuste"</formula>
    </cfRule>
  </conditionalFormatting>
  <conditionalFormatting sqref="AP230:AP231">
    <cfRule type="cellIs" dxfId="267" priority="268" operator="lessThan">
      <formula>0</formula>
    </cfRule>
  </conditionalFormatting>
  <conditionalFormatting sqref="AP230:AP231">
    <cfRule type="cellIs" dxfId="266" priority="267" operator="lessThan">
      <formula>0</formula>
    </cfRule>
  </conditionalFormatting>
  <conditionalFormatting sqref="C230:N231 P230:P231 R230:R231 T230:T231 V230:V231 X230:X231 Z230:Z231 AB230:AB231 AD230:AR231">
    <cfRule type="expression" dxfId="265" priority="262">
      <formula>$A230="Plan revisado"</formula>
    </cfRule>
    <cfRule type="expression" dxfId="264" priority="263">
      <formula>$A230="Advindo"</formula>
    </cfRule>
    <cfRule type="expression" dxfId="263" priority="264">
      <formula>$A230="Ñ Plan s/desconto"</formula>
    </cfRule>
    <cfRule type="expression" dxfId="262" priority="265">
      <formula>$A230="Ñ Plan c/desconto"</formula>
    </cfRule>
    <cfRule type="expression" dxfId="261" priority="266">
      <formula>$A230="Família"</formula>
    </cfRule>
  </conditionalFormatting>
  <conditionalFormatting sqref="C230:N231 P230:P231 R230:R231 T230:T231 V230:V231 X230:X231 Z230:Z231 AB230:AB231 AD230:AR231">
    <cfRule type="expression" dxfId="260" priority="261">
      <formula>$A230="Plan c/desc s/reajuste"</formula>
    </cfRule>
  </conditionalFormatting>
  <conditionalFormatting sqref="AP232">
    <cfRule type="cellIs" dxfId="259" priority="260" operator="lessThan">
      <formula>0</formula>
    </cfRule>
  </conditionalFormatting>
  <conditionalFormatting sqref="AP232">
    <cfRule type="cellIs" dxfId="258" priority="259" operator="lessThan">
      <formula>0</formula>
    </cfRule>
  </conditionalFormatting>
  <conditionalFormatting sqref="C232:N232 P232 R232 T232 V232 X232 Z232 AB232 AD232:AR232">
    <cfRule type="expression" dxfId="257" priority="254">
      <formula>$A232="Plan revisado"</formula>
    </cfRule>
    <cfRule type="expression" dxfId="256" priority="255">
      <formula>$A232="Advindo"</formula>
    </cfRule>
    <cfRule type="expression" dxfId="255" priority="256">
      <formula>$A232="Ñ Plan s/desconto"</formula>
    </cfRule>
    <cfRule type="expression" dxfId="254" priority="257">
      <formula>$A232="Ñ Plan c/desconto"</formula>
    </cfRule>
    <cfRule type="expression" dxfId="253" priority="258">
      <formula>$A232="Família"</formula>
    </cfRule>
  </conditionalFormatting>
  <conditionalFormatting sqref="C232:N232 P232 R232 T232 V232 X232 Z232 AB232 AD232:AR232">
    <cfRule type="expression" dxfId="252" priority="253">
      <formula>$A232="Plan c/desc s/reajuste"</formula>
    </cfRule>
  </conditionalFormatting>
  <conditionalFormatting sqref="AP242">
    <cfRule type="cellIs" dxfId="251" priority="252" operator="lessThan">
      <formula>0</formula>
    </cfRule>
  </conditionalFormatting>
  <conditionalFormatting sqref="AP242">
    <cfRule type="cellIs" dxfId="250" priority="251" operator="lessThan">
      <formula>0</formula>
    </cfRule>
  </conditionalFormatting>
  <conditionalFormatting sqref="C242:N242 P242 R242 T242 V242 X242 Z242 AB242 AD242:AR242">
    <cfRule type="expression" dxfId="249" priority="246">
      <formula>$A242="Plan revisado"</formula>
    </cfRule>
    <cfRule type="expression" dxfId="248" priority="247">
      <formula>$A242="Advindo"</formula>
    </cfRule>
    <cfRule type="expression" dxfId="247" priority="248">
      <formula>$A242="Ñ Plan s/desconto"</formula>
    </cfRule>
    <cfRule type="expression" dxfId="246" priority="249">
      <formula>$A242="Ñ Plan c/desconto"</formula>
    </cfRule>
    <cfRule type="expression" dxfId="245" priority="250">
      <formula>$A242="Família"</formula>
    </cfRule>
  </conditionalFormatting>
  <conditionalFormatting sqref="C242:N242 P242 R242 T242 V242 X242 Z242 AB242 AD242:AR242">
    <cfRule type="expression" dxfId="244" priority="245">
      <formula>$A242="Plan c/desc s/reajuste"</formula>
    </cfRule>
  </conditionalFormatting>
  <conditionalFormatting sqref="AP233">
    <cfRule type="cellIs" dxfId="243" priority="244" operator="lessThan">
      <formula>0</formula>
    </cfRule>
  </conditionalFormatting>
  <conditionalFormatting sqref="AP233">
    <cfRule type="cellIs" dxfId="242" priority="243" operator="lessThan">
      <formula>0</formula>
    </cfRule>
  </conditionalFormatting>
  <conditionalFormatting sqref="C233:N233 P233 R233 T233 V233 X233 Z233 AB233 AD233:AR233">
    <cfRule type="expression" dxfId="241" priority="238">
      <formula>$A233="Plan revisado"</formula>
    </cfRule>
    <cfRule type="expression" dxfId="240" priority="239">
      <formula>$A233="Advindo"</formula>
    </cfRule>
    <cfRule type="expression" dxfId="239" priority="240">
      <formula>$A233="Ñ Plan s/desconto"</formula>
    </cfRule>
    <cfRule type="expression" dxfId="238" priority="241">
      <formula>$A233="Ñ Plan c/desconto"</formula>
    </cfRule>
    <cfRule type="expression" dxfId="237" priority="242">
      <formula>$A233="Família"</formula>
    </cfRule>
  </conditionalFormatting>
  <conditionalFormatting sqref="C233:N233 P233 R233 T233 V233 X233 Z233 AB233 AD233:AR233">
    <cfRule type="expression" dxfId="236" priority="237">
      <formula>$A233="Plan c/desc s/reajuste"</formula>
    </cfRule>
  </conditionalFormatting>
  <conditionalFormatting sqref="AP234">
    <cfRule type="cellIs" dxfId="235" priority="236" operator="lessThan">
      <formula>0</formula>
    </cfRule>
  </conditionalFormatting>
  <conditionalFormatting sqref="AP234">
    <cfRule type="cellIs" dxfId="234" priority="235" operator="lessThan">
      <formula>0</formula>
    </cfRule>
  </conditionalFormatting>
  <conditionalFormatting sqref="C234:N234 P234 R234 T234 V234 X234 Z234 AB234 AD234:AR234">
    <cfRule type="expression" dxfId="233" priority="230">
      <formula>$A234="Plan revisado"</formula>
    </cfRule>
    <cfRule type="expression" dxfId="232" priority="231">
      <formula>$A234="Advindo"</formula>
    </cfRule>
    <cfRule type="expression" dxfId="231" priority="232">
      <formula>$A234="Ñ Plan s/desconto"</formula>
    </cfRule>
    <cfRule type="expression" dxfId="230" priority="233">
      <formula>$A234="Ñ Plan c/desconto"</formula>
    </cfRule>
    <cfRule type="expression" dxfId="229" priority="234">
      <formula>$A234="Família"</formula>
    </cfRule>
  </conditionalFormatting>
  <conditionalFormatting sqref="C234:N234 P234 R234 T234 V234 X234 Z234 AB234 AD234:AR234">
    <cfRule type="expression" dxfId="228" priority="229">
      <formula>$A234="Plan c/desc s/reajuste"</formula>
    </cfRule>
  </conditionalFormatting>
  <conditionalFormatting sqref="AP235:AP236">
    <cfRule type="cellIs" dxfId="227" priority="228" operator="lessThan">
      <formula>0</formula>
    </cfRule>
  </conditionalFormatting>
  <conditionalFormatting sqref="AP235:AP236">
    <cfRule type="cellIs" dxfId="226" priority="227" operator="lessThan">
      <formula>0</formula>
    </cfRule>
  </conditionalFormatting>
  <conditionalFormatting sqref="C235:N236 P235:P236 R235:R236 T235:T236 V235:V236 X235:X236 Z235:Z236 AB235:AB236 AD235:AR236">
    <cfRule type="expression" dxfId="225" priority="222">
      <formula>$A235="Plan revisado"</formula>
    </cfRule>
    <cfRule type="expression" dxfId="224" priority="223">
      <formula>$A235="Advindo"</formula>
    </cfRule>
    <cfRule type="expression" dxfId="223" priority="224">
      <formula>$A235="Ñ Plan s/desconto"</formula>
    </cfRule>
    <cfRule type="expression" dxfId="222" priority="225">
      <formula>$A235="Ñ Plan c/desconto"</formula>
    </cfRule>
    <cfRule type="expression" dxfId="221" priority="226">
      <formula>$A235="Família"</formula>
    </cfRule>
  </conditionalFormatting>
  <conditionalFormatting sqref="C235:N236 P235:P236 R235:R236 T235:T236 V235:V236 X235:X236 Z235:Z236 AB235:AB236 AD235:AR236">
    <cfRule type="expression" dxfId="220" priority="221">
      <formula>$A235="Plan c/desc s/reajuste"</formula>
    </cfRule>
  </conditionalFormatting>
  <conditionalFormatting sqref="AP237">
    <cfRule type="cellIs" dxfId="219" priority="220" operator="lessThan">
      <formula>0</formula>
    </cfRule>
  </conditionalFormatting>
  <conditionalFormatting sqref="AP237">
    <cfRule type="cellIs" dxfId="218" priority="219" operator="lessThan">
      <formula>0</formula>
    </cfRule>
  </conditionalFormatting>
  <conditionalFormatting sqref="C237:N237 P237 R237 T237 V237 X237 Z237 AB237 AD237:AR237">
    <cfRule type="expression" dxfId="217" priority="214">
      <formula>$A237="Plan revisado"</formula>
    </cfRule>
    <cfRule type="expression" dxfId="216" priority="215">
      <formula>$A237="Advindo"</formula>
    </cfRule>
    <cfRule type="expression" dxfId="215" priority="216">
      <formula>$A237="Ñ Plan s/desconto"</formula>
    </cfRule>
    <cfRule type="expression" dxfId="214" priority="217">
      <formula>$A237="Ñ Plan c/desconto"</formula>
    </cfRule>
    <cfRule type="expression" dxfId="213" priority="218">
      <formula>$A237="Família"</formula>
    </cfRule>
  </conditionalFormatting>
  <conditionalFormatting sqref="C237:N237 P237 R237 T237 V237 X237 Z237 AB237 AD237:AR237">
    <cfRule type="expression" dxfId="212" priority="213">
      <formula>$A237="Plan c/desc s/reajuste"</formula>
    </cfRule>
  </conditionalFormatting>
  <conditionalFormatting sqref="AP238">
    <cfRule type="cellIs" dxfId="211" priority="212" operator="lessThan">
      <formula>0</formula>
    </cfRule>
  </conditionalFormatting>
  <conditionalFormatting sqref="AP238">
    <cfRule type="cellIs" dxfId="210" priority="211" operator="lessThan">
      <formula>0</formula>
    </cfRule>
  </conditionalFormatting>
  <conditionalFormatting sqref="C238:N238 P238 R238 T238 V238 X238 Z238 AB238 AD238:AR238">
    <cfRule type="expression" dxfId="209" priority="206">
      <formula>$A238="Plan revisado"</formula>
    </cfRule>
    <cfRule type="expression" dxfId="208" priority="207">
      <formula>$A238="Advindo"</formula>
    </cfRule>
    <cfRule type="expression" dxfId="207" priority="208">
      <formula>$A238="Ñ Plan s/desconto"</formula>
    </cfRule>
    <cfRule type="expression" dxfId="206" priority="209">
      <formula>$A238="Ñ Plan c/desconto"</formula>
    </cfRule>
    <cfRule type="expression" dxfId="205" priority="210">
      <formula>$A238="Família"</formula>
    </cfRule>
  </conditionalFormatting>
  <conditionalFormatting sqref="C238:N238 P238 R238 T238 V238 X238 Z238 AB238 AD238:AR238">
    <cfRule type="expression" dxfId="204" priority="205">
      <formula>$A238="Plan c/desc s/reajuste"</formula>
    </cfRule>
  </conditionalFormatting>
  <conditionalFormatting sqref="AP239">
    <cfRule type="cellIs" dxfId="203" priority="204" operator="lessThan">
      <formula>0</formula>
    </cfRule>
  </conditionalFormatting>
  <conditionalFormatting sqref="AP239">
    <cfRule type="cellIs" dxfId="202" priority="203" operator="lessThan">
      <formula>0</formula>
    </cfRule>
  </conditionalFormatting>
  <conditionalFormatting sqref="C239:N239 P239 R239 T239 V239 X239 Z239 AB239 AD239:AR239">
    <cfRule type="expression" dxfId="201" priority="198">
      <formula>$A239="Plan revisado"</formula>
    </cfRule>
    <cfRule type="expression" dxfId="200" priority="199">
      <formula>$A239="Advindo"</formula>
    </cfRule>
    <cfRule type="expression" dxfId="199" priority="200">
      <formula>$A239="Ñ Plan s/desconto"</formula>
    </cfRule>
    <cfRule type="expression" dxfId="198" priority="201">
      <formula>$A239="Ñ Plan c/desconto"</formula>
    </cfRule>
    <cfRule type="expression" dxfId="197" priority="202">
      <formula>$A239="Família"</formula>
    </cfRule>
  </conditionalFormatting>
  <conditionalFormatting sqref="C239:N239 P239 R239 T239 V239 X239 Z239 AB239 AD239:AR239">
    <cfRule type="expression" dxfId="196" priority="197">
      <formula>$A239="Plan c/desc s/reajuste"</formula>
    </cfRule>
  </conditionalFormatting>
  <conditionalFormatting sqref="AP240">
    <cfRule type="cellIs" dxfId="195" priority="196" operator="lessThan">
      <formula>0</formula>
    </cfRule>
  </conditionalFormatting>
  <conditionalFormatting sqref="AP240">
    <cfRule type="cellIs" dxfId="194" priority="195" operator="lessThan">
      <formula>0</formula>
    </cfRule>
  </conditionalFormatting>
  <conditionalFormatting sqref="C240:N240 P240 R240 T240 V240 X240 Z240 AB240 AD240:AR240">
    <cfRule type="expression" dxfId="193" priority="190">
      <formula>$A240="Plan revisado"</formula>
    </cfRule>
    <cfRule type="expression" dxfId="192" priority="191">
      <formula>$A240="Advindo"</formula>
    </cfRule>
    <cfRule type="expression" dxfId="191" priority="192">
      <formula>$A240="Ñ Plan s/desconto"</formula>
    </cfRule>
    <cfRule type="expression" dxfId="190" priority="193">
      <formula>$A240="Ñ Plan c/desconto"</formula>
    </cfRule>
    <cfRule type="expression" dxfId="189" priority="194">
      <formula>$A240="Família"</formula>
    </cfRule>
  </conditionalFormatting>
  <conditionalFormatting sqref="C240:N240 P240 R240 T240 V240 X240 Z240 AB240 AD240:AR240">
    <cfRule type="expression" dxfId="188" priority="189">
      <formula>$A240="Plan c/desc s/reajuste"</formula>
    </cfRule>
  </conditionalFormatting>
  <conditionalFormatting sqref="AP241">
    <cfRule type="cellIs" dxfId="187" priority="188" operator="lessThan">
      <formula>0</formula>
    </cfRule>
  </conditionalFormatting>
  <conditionalFormatting sqref="AP241">
    <cfRule type="cellIs" dxfId="186" priority="187" operator="lessThan">
      <formula>0</formula>
    </cfRule>
  </conditionalFormatting>
  <conditionalFormatting sqref="C241:N241 P241 R241 T241 V241 X241 Z241 AB241 AD241:AR241">
    <cfRule type="expression" dxfId="185" priority="182">
      <formula>$A241="Plan revisado"</formula>
    </cfRule>
    <cfRule type="expression" dxfId="184" priority="183">
      <formula>$A241="Advindo"</formula>
    </cfRule>
    <cfRule type="expression" dxfId="183" priority="184">
      <formula>$A241="Ñ Plan s/desconto"</formula>
    </cfRule>
    <cfRule type="expression" dxfId="182" priority="185">
      <formula>$A241="Ñ Plan c/desconto"</formula>
    </cfRule>
    <cfRule type="expression" dxfId="181" priority="186">
      <formula>$A241="Família"</formula>
    </cfRule>
  </conditionalFormatting>
  <conditionalFormatting sqref="C241:N241 P241 R241 T241 V241 X241 Z241 AB241 AD241:AR241">
    <cfRule type="expression" dxfId="180" priority="181">
      <formula>$A241="Plan c/desc s/reajuste"</formula>
    </cfRule>
  </conditionalFormatting>
  <conditionalFormatting sqref="AP244">
    <cfRule type="cellIs" dxfId="179" priority="180" operator="lessThan">
      <formula>0</formula>
    </cfRule>
  </conditionalFormatting>
  <conditionalFormatting sqref="AP244">
    <cfRule type="cellIs" dxfId="178" priority="179" operator="lessThan">
      <formula>0</formula>
    </cfRule>
  </conditionalFormatting>
  <conditionalFormatting sqref="C244:N244 P244 R244 T244 V244 X244 Z244 AB244 AD244:AR244">
    <cfRule type="expression" dxfId="177" priority="174">
      <formula>$A244="Plan revisado"</formula>
    </cfRule>
    <cfRule type="expression" dxfId="176" priority="175">
      <formula>$A244="Advindo"</formula>
    </cfRule>
    <cfRule type="expression" dxfId="175" priority="176">
      <formula>$A244="Ñ Plan s/desconto"</formula>
    </cfRule>
    <cfRule type="expression" dxfId="174" priority="177">
      <formula>$A244="Ñ Plan c/desconto"</formula>
    </cfRule>
    <cfRule type="expression" dxfId="173" priority="178">
      <formula>$A244="Família"</formula>
    </cfRule>
  </conditionalFormatting>
  <conditionalFormatting sqref="C244:N244 P244 R244 T244 V244 X244 Z244 AB244 AD244:AR244">
    <cfRule type="expression" dxfId="172" priority="173">
      <formula>$A244="Plan c/desc s/reajuste"</formula>
    </cfRule>
  </conditionalFormatting>
  <conditionalFormatting sqref="AP245">
    <cfRule type="cellIs" dxfId="171" priority="172" operator="lessThan">
      <formula>0</formula>
    </cfRule>
  </conditionalFormatting>
  <conditionalFormatting sqref="AP245">
    <cfRule type="cellIs" dxfId="170" priority="171" operator="lessThan">
      <formula>0</formula>
    </cfRule>
  </conditionalFormatting>
  <conditionalFormatting sqref="C245:N245 P245 R245 T245 V245 X245 Z245 AB245 AD245:AR245">
    <cfRule type="expression" dxfId="169" priority="166">
      <formula>$A245="Plan revisado"</formula>
    </cfRule>
    <cfRule type="expression" dxfId="168" priority="167">
      <formula>$A245="Advindo"</formula>
    </cfRule>
    <cfRule type="expression" dxfId="167" priority="168">
      <formula>$A245="Ñ Plan s/desconto"</formula>
    </cfRule>
    <cfRule type="expression" dxfId="166" priority="169">
      <formula>$A245="Ñ Plan c/desconto"</formula>
    </cfRule>
    <cfRule type="expression" dxfId="165" priority="170">
      <formula>$A245="Família"</formula>
    </cfRule>
  </conditionalFormatting>
  <conditionalFormatting sqref="C245:N245 P245 R245 T245 V245 X245 Z245 AB245 AD245:AR245">
    <cfRule type="expression" dxfId="164" priority="165">
      <formula>$A245="Plan c/desc s/reajuste"</formula>
    </cfRule>
  </conditionalFormatting>
  <conditionalFormatting sqref="AP246:AP247">
    <cfRule type="cellIs" dxfId="163" priority="164" operator="lessThan">
      <formula>0</formula>
    </cfRule>
  </conditionalFormatting>
  <conditionalFormatting sqref="AP246:AP247">
    <cfRule type="cellIs" dxfId="162" priority="163" operator="lessThan">
      <formula>0</formula>
    </cfRule>
  </conditionalFormatting>
  <conditionalFormatting sqref="C246:N247 P246:P247 R246:R247 T246:T247 V246:V247 X246:X247 Z246:Z247 AB246:AB247 AD246:AR247">
    <cfRule type="expression" dxfId="161" priority="158">
      <formula>$A246="Plan revisado"</formula>
    </cfRule>
    <cfRule type="expression" dxfId="160" priority="159">
      <formula>$A246="Advindo"</formula>
    </cfRule>
    <cfRule type="expression" dxfId="159" priority="160">
      <formula>$A246="Ñ Plan s/desconto"</formula>
    </cfRule>
    <cfRule type="expression" dxfId="158" priority="161">
      <formula>$A246="Ñ Plan c/desconto"</formula>
    </cfRule>
    <cfRule type="expression" dxfId="157" priority="162">
      <formula>$A246="Família"</formula>
    </cfRule>
  </conditionalFormatting>
  <conditionalFormatting sqref="C246:N247 P246:P247 R246:R247 T246:T247 V246:V247 X246:X247 Z246:Z247 AB246:AB247 AD246:AR247">
    <cfRule type="expression" dxfId="156" priority="157">
      <formula>$A246="Plan c/desc s/reajuste"</formula>
    </cfRule>
  </conditionalFormatting>
  <conditionalFormatting sqref="AP248">
    <cfRule type="cellIs" dxfId="155" priority="156" operator="lessThan">
      <formula>0</formula>
    </cfRule>
  </conditionalFormatting>
  <conditionalFormatting sqref="AP248">
    <cfRule type="cellIs" dxfId="154" priority="155" operator="lessThan">
      <formula>0</formula>
    </cfRule>
  </conditionalFormatting>
  <conditionalFormatting sqref="C248:N248 P248 R248 T248 V248 X248 Z248 AB248 AD248:AR248">
    <cfRule type="expression" dxfId="153" priority="150">
      <formula>$A248="Plan revisado"</formula>
    </cfRule>
    <cfRule type="expression" dxfId="152" priority="151">
      <formula>$A248="Advindo"</formula>
    </cfRule>
    <cfRule type="expression" dxfId="151" priority="152">
      <formula>$A248="Ñ Plan s/desconto"</formula>
    </cfRule>
    <cfRule type="expression" dxfId="150" priority="153">
      <formula>$A248="Ñ Plan c/desconto"</formula>
    </cfRule>
    <cfRule type="expression" dxfId="149" priority="154">
      <formula>$A248="Família"</formula>
    </cfRule>
  </conditionalFormatting>
  <conditionalFormatting sqref="C248:N248 P248 R248 T248 V248 X248 Z248 AB248 AD248:AR248">
    <cfRule type="expression" dxfId="148" priority="149">
      <formula>$A248="Plan c/desc s/reajuste"</formula>
    </cfRule>
  </conditionalFormatting>
  <conditionalFormatting sqref="AP249">
    <cfRule type="cellIs" dxfId="147" priority="148" operator="lessThan">
      <formula>0</formula>
    </cfRule>
  </conditionalFormatting>
  <conditionalFormatting sqref="AP249">
    <cfRule type="cellIs" dxfId="146" priority="147" operator="lessThan">
      <formula>0</formula>
    </cfRule>
  </conditionalFormatting>
  <conditionalFormatting sqref="C249:N249 P249 R249 T249 V249 X249 Z249 AB249 AD249:AR249">
    <cfRule type="expression" dxfId="145" priority="142">
      <formula>$A249="Plan revisado"</formula>
    </cfRule>
    <cfRule type="expression" dxfId="144" priority="143">
      <formula>$A249="Advindo"</formula>
    </cfRule>
    <cfRule type="expression" dxfId="143" priority="144">
      <formula>$A249="Ñ Plan s/desconto"</formula>
    </cfRule>
    <cfRule type="expression" dxfId="142" priority="145">
      <formula>$A249="Ñ Plan c/desconto"</formula>
    </cfRule>
    <cfRule type="expression" dxfId="141" priority="146">
      <formula>$A249="Família"</formula>
    </cfRule>
  </conditionalFormatting>
  <conditionalFormatting sqref="C249:N249 P249 R249 T249 V249 X249 Z249 AB249 AD249:AR249">
    <cfRule type="expression" dxfId="140" priority="141">
      <formula>$A249="Plan c/desc s/reajuste"</formula>
    </cfRule>
  </conditionalFormatting>
  <conditionalFormatting sqref="AP250">
    <cfRule type="cellIs" dxfId="139" priority="140" operator="lessThan">
      <formula>0</formula>
    </cfRule>
  </conditionalFormatting>
  <conditionalFormatting sqref="AP250">
    <cfRule type="cellIs" dxfId="138" priority="139" operator="lessThan">
      <formula>0</formula>
    </cfRule>
  </conditionalFormatting>
  <conditionalFormatting sqref="C250:N250 P250 R250 T250 V250 X250 Z250 AB250 AD250:AR250">
    <cfRule type="expression" dxfId="137" priority="134">
      <formula>$A250="Plan revisado"</formula>
    </cfRule>
    <cfRule type="expression" dxfId="136" priority="135">
      <formula>$A250="Advindo"</formula>
    </cfRule>
    <cfRule type="expression" dxfId="135" priority="136">
      <formula>$A250="Ñ Plan s/desconto"</formula>
    </cfRule>
    <cfRule type="expression" dxfId="134" priority="137">
      <formula>$A250="Ñ Plan c/desconto"</formula>
    </cfRule>
    <cfRule type="expression" dxfId="133" priority="138">
      <formula>$A250="Família"</formula>
    </cfRule>
  </conditionalFormatting>
  <conditionalFormatting sqref="C250:N250 P250 R250 T250 V250 X250 Z250 AB250 AD250:AR250">
    <cfRule type="expression" dxfId="132" priority="133">
      <formula>$A250="Plan c/desc s/reajuste"</formula>
    </cfRule>
  </conditionalFormatting>
  <conditionalFormatting sqref="AP251">
    <cfRule type="cellIs" dxfId="131" priority="132" operator="lessThan">
      <formula>0</formula>
    </cfRule>
  </conditionalFormatting>
  <conditionalFormatting sqref="AP251">
    <cfRule type="cellIs" dxfId="130" priority="131" operator="lessThan">
      <formula>0</formula>
    </cfRule>
  </conditionalFormatting>
  <conditionalFormatting sqref="C251:N251 P251 R251 T251 V251 X251 Z251 AB251 AD251:AR251">
    <cfRule type="expression" dxfId="129" priority="126">
      <formula>$A251="Plan revisado"</formula>
    </cfRule>
    <cfRule type="expression" dxfId="128" priority="127">
      <formula>$A251="Advindo"</formula>
    </cfRule>
    <cfRule type="expression" dxfId="127" priority="128">
      <formula>$A251="Ñ Plan s/desconto"</formula>
    </cfRule>
    <cfRule type="expression" dxfId="126" priority="129">
      <formula>$A251="Ñ Plan c/desconto"</formula>
    </cfRule>
    <cfRule type="expression" dxfId="125" priority="130">
      <formula>$A251="Família"</formula>
    </cfRule>
  </conditionalFormatting>
  <conditionalFormatting sqref="C251:N251 P251 R251 T251 V251 X251 Z251 AB251 AD251:AR251">
    <cfRule type="expression" dxfId="124" priority="125">
      <formula>$A251="Plan c/desc s/reajuste"</formula>
    </cfRule>
  </conditionalFormatting>
  <conditionalFormatting sqref="AP252:AP253">
    <cfRule type="cellIs" dxfId="123" priority="124" operator="lessThan">
      <formula>0</formula>
    </cfRule>
  </conditionalFormatting>
  <conditionalFormatting sqref="AP252:AP253">
    <cfRule type="cellIs" dxfId="122" priority="123" operator="lessThan">
      <formula>0</formula>
    </cfRule>
  </conditionalFormatting>
  <conditionalFormatting sqref="C252:N253 P252:P253 R252:R253 T252:T253 V252:V253 X252:X253 Z252:Z253 AB252:AB253 AD252:AR253">
    <cfRule type="expression" dxfId="121" priority="118">
      <formula>$A252="Plan revisado"</formula>
    </cfRule>
    <cfRule type="expression" dxfId="120" priority="119">
      <formula>$A252="Advindo"</formula>
    </cfRule>
    <cfRule type="expression" dxfId="119" priority="120">
      <formula>$A252="Ñ Plan s/desconto"</formula>
    </cfRule>
    <cfRule type="expression" dxfId="118" priority="121">
      <formula>$A252="Ñ Plan c/desconto"</formula>
    </cfRule>
    <cfRule type="expression" dxfId="117" priority="122">
      <formula>$A252="Família"</formula>
    </cfRule>
  </conditionalFormatting>
  <conditionalFormatting sqref="C252:N253 P252:P253 R252:R253 T252:T253 V252:V253 X252:X253 Z252:Z253 AB252:AB253 AD252:AR253">
    <cfRule type="expression" dxfId="116" priority="117">
      <formula>$A252="Plan c/desc s/reajuste"</formula>
    </cfRule>
  </conditionalFormatting>
  <conditionalFormatting sqref="AP254">
    <cfRule type="cellIs" dxfId="115" priority="116" operator="lessThan">
      <formula>0</formula>
    </cfRule>
  </conditionalFormatting>
  <conditionalFormatting sqref="AP254">
    <cfRule type="cellIs" dxfId="114" priority="115" operator="lessThan">
      <formula>0</formula>
    </cfRule>
  </conditionalFormatting>
  <conditionalFormatting sqref="C254:N254 P254 R254 T254 V254 X254 Z254 AB254 AD254:AR254">
    <cfRule type="expression" dxfId="113" priority="110">
      <formula>$A254="Plan revisado"</formula>
    </cfRule>
    <cfRule type="expression" dxfId="112" priority="111">
      <formula>$A254="Advindo"</formula>
    </cfRule>
    <cfRule type="expression" dxfId="111" priority="112">
      <formula>$A254="Ñ Plan s/desconto"</formula>
    </cfRule>
    <cfRule type="expression" dxfId="110" priority="113">
      <formula>$A254="Ñ Plan c/desconto"</formula>
    </cfRule>
    <cfRule type="expression" dxfId="109" priority="114">
      <formula>$A254="Família"</formula>
    </cfRule>
  </conditionalFormatting>
  <conditionalFormatting sqref="C254:N254 P254 R254 T254 V254 X254 Z254 AB254 AD254:AR254">
    <cfRule type="expression" dxfId="108" priority="109">
      <formula>$A254="Plan c/desc s/reajuste"</formula>
    </cfRule>
  </conditionalFormatting>
  <conditionalFormatting sqref="AP256">
    <cfRule type="cellIs" dxfId="107" priority="100" operator="lessThan">
      <formula>0</formula>
    </cfRule>
  </conditionalFormatting>
  <conditionalFormatting sqref="AP256">
    <cfRule type="cellIs" dxfId="106" priority="99" operator="lessThan">
      <formula>0</formula>
    </cfRule>
  </conditionalFormatting>
  <conditionalFormatting sqref="C256:N256 P256 R256 T256 V256 X256 Z256 AB256 AD256:AR256">
    <cfRule type="expression" dxfId="105" priority="94">
      <formula>$A256="Plan revisado"</formula>
    </cfRule>
    <cfRule type="expression" dxfId="104" priority="95">
      <formula>$A256="Advindo"</formula>
    </cfRule>
    <cfRule type="expression" dxfId="103" priority="96">
      <formula>$A256="Ñ Plan s/desconto"</formula>
    </cfRule>
    <cfRule type="expression" dxfId="102" priority="97">
      <formula>$A256="Ñ Plan c/desconto"</formula>
    </cfRule>
    <cfRule type="expression" dxfId="101" priority="98">
      <formula>$A256="Família"</formula>
    </cfRule>
  </conditionalFormatting>
  <conditionalFormatting sqref="C256:N256 P256 R256 T256 V256 X256 Z256 AB256 AD256:AR256">
    <cfRule type="expression" dxfId="100" priority="93">
      <formula>$A256="Plan c/desc s/reajuste"</formula>
    </cfRule>
  </conditionalFormatting>
  <conditionalFormatting sqref="AP255">
    <cfRule type="cellIs" dxfId="99" priority="108" operator="lessThan">
      <formula>0</formula>
    </cfRule>
  </conditionalFormatting>
  <conditionalFormatting sqref="AP255">
    <cfRule type="cellIs" dxfId="98" priority="107" operator="lessThan">
      <formula>0</formula>
    </cfRule>
  </conditionalFormatting>
  <conditionalFormatting sqref="C255:N255 P255 R255 T255 V255 X255 Z255 AB255 AD255:AR255">
    <cfRule type="expression" dxfId="97" priority="102">
      <formula>$A255="Plan revisado"</formula>
    </cfRule>
    <cfRule type="expression" dxfId="96" priority="103">
      <formula>$A255="Advindo"</formula>
    </cfRule>
    <cfRule type="expression" dxfId="95" priority="104">
      <formula>$A255="Ñ Plan s/desconto"</formula>
    </cfRule>
    <cfRule type="expression" dxfId="94" priority="105">
      <formula>$A255="Ñ Plan c/desconto"</formula>
    </cfRule>
    <cfRule type="expression" dxfId="93" priority="106">
      <formula>$A255="Família"</formula>
    </cfRule>
  </conditionalFormatting>
  <conditionalFormatting sqref="C255:N255 P255 R255 T255 V255 X255 Z255 AB255 AD255:AR255">
    <cfRule type="expression" dxfId="92" priority="101">
      <formula>$A255="Plan c/desc s/reajuste"</formula>
    </cfRule>
  </conditionalFormatting>
  <conditionalFormatting sqref="AP259">
    <cfRule type="cellIs" dxfId="91" priority="84" operator="lessThan">
      <formula>0</formula>
    </cfRule>
  </conditionalFormatting>
  <conditionalFormatting sqref="AP259">
    <cfRule type="cellIs" dxfId="90" priority="83" operator="lessThan">
      <formula>0</formula>
    </cfRule>
  </conditionalFormatting>
  <conditionalFormatting sqref="C259:N259 P259 R259 T259 V259 X259 Z259 AB259 AD259:AR259">
    <cfRule type="expression" dxfId="89" priority="78">
      <formula>$A259="Plan revisado"</formula>
    </cfRule>
    <cfRule type="expression" dxfId="88" priority="79">
      <formula>$A259="Advindo"</formula>
    </cfRule>
    <cfRule type="expression" dxfId="87" priority="80">
      <formula>$A259="Ñ Plan s/desconto"</formula>
    </cfRule>
    <cfRule type="expression" dxfId="86" priority="81">
      <formula>$A259="Ñ Plan c/desconto"</formula>
    </cfRule>
    <cfRule type="expression" dxfId="85" priority="82">
      <formula>$A259="Família"</formula>
    </cfRule>
  </conditionalFormatting>
  <conditionalFormatting sqref="C259:N259 P259 R259 T259 V259 X259 Z259 AB259 AD259:AR259">
    <cfRule type="expression" dxfId="84" priority="77">
      <formula>$A259="Plan c/desc s/reajuste"</formula>
    </cfRule>
  </conditionalFormatting>
  <conditionalFormatting sqref="AP257:AP258">
    <cfRule type="cellIs" dxfId="83" priority="92" operator="lessThan">
      <formula>0</formula>
    </cfRule>
  </conditionalFormatting>
  <conditionalFormatting sqref="AP257:AP258">
    <cfRule type="cellIs" dxfId="82" priority="91" operator="lessThan">
      <formula>0</formula>
    </cfRule>
  </conditionalFormatting>
  <conditionalFormatting sqref="C257:N258 P257:P258 R257:R258 T257:T258 V257:V258 X257:X258 Z257:Z258 AB257:AB258 AD257:AR258">
    <cfRule type="expression" dxfId="81" priority="86">
      <formula>$A257="Plan revisado"</formula>
    </cfRule>
    <cfRule type="expression" dxfId="80" priority="87">
      <formula>$A257="Advindo"</formula>
    </cfRule>
    <cfRule type="expression" dxfId="79" priority="88">
      <formula>$A257="Ñ Plan s/desconto"</formula>
    </cfRule>
    <cfRule type="expression" dxfId="78" priority="89">
      <formula>$A257="Ñ Plan c/desconto"</formula>
    </cfRule>
    <cfRule type="expression" dxfId="77" priority="90">
      <formula>$A257="Família"</formula>
    </cfRule>
  </conditionalFormatting>
  <conditionalFormatting sqref="C257:N258 P257:P258 R257:R258 T257:T258 V257:V258 X257:X258 Z257:Z258 AB257:AB258 AD257:AR258">
    <cfRule type="expression" dxfId="76" priority="85">
      <formula>$A257="Plan c/desc s/reajuste"</formula>
    </cfRule>
  </conditionalFormatting>
  <conditionalFormatting sqref="AP260">
    <cfRule type="cellIs" dxfId="75" priority="76" operator="lessThan">
      <formula>0</formula>
    </cfRule>
  </conditionalFormatting>
  <conditionalFormatting sqref="AP260">
    <cfRule type="cellIs" dxfId="74" priority="75" operator="lessThan">
      <formula>0</formula>
    </cfRule>
  </conditionalFormatting>
  <conditionalFormatting sqref="C260:N260 P260 R260 T260 V260 X260 Z260 AB260 AD260:AR260">
    <cfRule type="expression" dxfId="73" priority="70">
      <formula>$A260="Plan revisado"</formula>
    </cfRule>
    <cfRule type="expression" dxfId="72" priority="71">
      <formula>$A260="Advindo"</formula>
    </cfRule>
    <cfRule type="expression" dxfId="71" priority="72">
      <formula>$A260="Ñ Plan s/desconto"</formula>
    </cfRule>
    <cfRule type="expression" dxfId="70" priority="73">
      <formula>$A260="Ñ Plan c/desconto"</formula>
    </cfRule>
    <cfRule type="expression" dxfId="69" priority="74">
      <formula>$A260="Família"</formula>
    </cfRule>
  </conditionalFormatting>
  <conditionalFormatting sqref="C260:N260 P260 R260 T260 V260 X260 Z260 AB260 AD260:AR260">
    <cfRule type="expression" dxfId="68" priority="69">
      <formula>$A260="Plan c/desc s/reajuste"</formula>
    </cfRule>
  </conditionalFormatting>
  <conditionalFormatting sqref="AP261:AP262 AP265:AP266">
    <cfRule type="cellIs" dxfId="67" priority="68" operator="lessThan">
      <formula>0</formula>
    </cfRule>
  </conditionalFormatting>
  <conditionalFormatting sqref="AP261:AP262 AP265:AP266">
    <cfRule type="cellIs" dxfId="66" priority="67" operator="lessThan">
      <formula>0</formula>
    </cfRule>
  </conditionalFormatting>
  <conditionalFormatting sqref="C261:N262 C265:N266 P265:P266 P261:P262 R261:R262 R265:R266 T265:T266 T261:T262 V261:V262 V265:V266 X265:X266 X261:X262 Z261:Z262 Z265:Z266 AB265:AB266 AB261:AB262 AD261:AR262 AD265:AR266">
    <cfRule type="expression" dxfId="65" priority="62">
      <formula>$A261="Plan revisado"</formula>
    </cfRule>
    <cfRule type="expression" dxfId="64" priority="63">
      <formula>$A261="Advindo"</formula>
    </cfRule>
    <cfRule type="expression" dxfId="63" priority="64">
      <formula>$A261="Ñ Plan s/desconto"</formula>
    </cfRule>
    <cfRule type="expression" dxfId="62" priority="65">
      <formula>$A261="Ñ Plan c/desconto"</formula>
    </cfRule>
    <cfRule type="expression" dxfId="61" priority="66">
      <formula>$A261="Família"</formula>
    </cfRule>
  </conditionalFormatting>
  <conditionalFormatting sqref="C261:N262 C265:N266 P265:P266 P261:P262 R261:R262 R265:R266 T265:T266 T261:T262 V261:V262 V265:V266 X265:X266 X261:X262 Z261:Z262 Z265:Z266 AB265:AB266 AB261:AB262 AD261:AR262 AD265:AR266">
    <cfRule type="expression" dxfId="60" priority="61">
      <formula>$A261="Plan c/desc s/reajuste"</formula>
    </cfRule>
  </conditionalFormatting>
  <conditionalFormatting sqref="AP263:AP264">
    <cfRule type="cellIs" dxfId="59" priority="60" operator="lessThan">
      <formula>0</formula>
    </cfRule>
  </conditionalFormatting>
  <conditionalFormatting sqref="AP263:AP264">
    <cfRule type="cellIs" dxfId="58" priority="59" operator="lessThan">
      <formula>0</formula>
    </cfRule>
  </conditionalFormatting>
  <conditionalFormatting sqref="C263:N264 P263:P264 R263:R264 T263:T264 V263:V264 X263:X264 Z263:Z264 AB263:AB264 AD263:AR264">
    <cfRule type="expression" dxfId="57" priority="54">
      <formula>$A263="Plan revisado"</formula>
    </cfRule>
    <cfRule type="expression" dxfId="56" priority="55">
      <formula>$A263="Advindo"</formula>
    </cfRule>
    <cfRule type="expression" dxfId="55" priority="56">
      <formula>$A263="Ñ Plan s/desconto"</formula>
    </cfRule>
    <cfRule type="expression" dxfId="54" priority="57">
      <formula>$A263="Ñ Plan c/desconto"</formula>
    </cfRule>
    <cfRule type="expression" dxfId="53" priority="58">
      <formula>$A263="Família"</formula>
    </cfRule>
  </conditionalFormatting>
  <conditionalFormatting sqref="C263:N264 P263:P264 R263:R264 T263:T264 V263:V264 X263:X264 Z263:Z264 AB263:AB264 AD263:AR264">
    <cfRule type="expression" dxfId="52" priority="53">
      <formula>$A263="Plan c/desc s/reajuste"</formula>
    </cfRule>
  </conditionalFormatting>
  <conditionalFormatting sqref="AP267 AP270:AP271">
    <cfRule type="cellIs" dxfId="51" priority="52" operator="lessThan">
      <formula>0</formula>
    </cfRule>
  </conditionalFormatting>
  <conditionalFormatting sqref="AP267 AP270:AP271">
    <cfRule type="cellIs" dxfId="50" priority="51" operator="lessThan">
      <formula>0</formula>
    </cfRule>
  </conditionalFormatting>
  <conditionalFormatting sqref="C267:N267 C270:N271 P270:P271 P267 R267 R270:R271 T270:T271 T267 V267 V270:V271 X270:X271 X267 Z267 Z270:Z271 AB270:AB271 AB267 AD267:AR267 AD270:AR271">
    <cfRule type="expression" dxfId="49" priority="46">
      <formula>$A267="Plan revisado"</formula>
    </cfRule>
    <cfRule type="expression" dxfId="48" priority="47">
      <formula>$A267="Advindo"</formula>
    </cfRule>
    <cfRule type="expression" dxfId="47" priority="48">
      <formula>$A267="Ñ Plan s/desconto"</formula>
    </cfRule>
    <cfRule type="expression" dxfId="46" priority="49">
      <formula>$A267="Ñ Plan c/desconto"</formula>
    </cfRule>
    <cfRule type="expression" dxfId="45" priority="50">
      <formula>$A267="Família"</formula>
    </cfRule>
  </conditionalFormatting>
  <conditionalFormatting sqref="C267:N267 C270:N271 P270:P271 P267 R267 R270:R271 T270:T271 T267 V267 V270:V271 X270:X271 X267 Z267 Z270:Z271 AB270:AB271 AB267 AD267:AR267 AD270:AR271">
    <cfRule type="expression" dxfId="44" priority="45">
      <formula>$A267="Plan c/desc s/reajuste"</formula>
    </cfRule>
  </conditionalFormatting>
  <conditionalFormatting sqref="AP268:AP269">
    <cfRule type="cellIs" dxfId="43" priority="44" operator="lessThan">
      <formula>0</formula>
    </cfRule>
  </conditionalFormatting>
  <conditionalFormatting sqref="AP268:AP269">
    <cfRule type="cellIs" dxfId="42" priority="43" operator="lessThan">
      <formula>0</formula>
    </cfRule>
  </conditionalFormatting>
  <conditionalFormatting sqref="C268:N269 P268:P269 R268:R269 T268:T269 V268:V269 X268:X269 Z268:Z269 AB268:AB269 AD268:AR269">
    <cfRule type="expression" dxfId="41" priority="38">
      <formula>$A268="Plan revisado"</formula>
    </cfRule>
    <cfRule type="expression" dxfId="40" priority="39">
      <formula>$A268="Advindo"</formula>
    </cfRule>
    <cfRule type="expression" dxfId="39" priority="40">
      <formula>$A268="Ñ Plan s/desconto"</formula>
    </cfRule>
    <cfRule type="expression" dxfId="38" priority="41">
      <formula>$A268="Ñ Plan c/desconto"</formula>
    </cfRule>
    <cfRule type="expression" dxfId="37" priority="42">
      <formula>$A268="Família"</formula>
    </cfRule>
  </conditionalFormatting>
  <conditionalFormatting sqref="C268:N269 P268:P269 R268:R269 T268:T269 V268:V269 X268:X269 Z268:Z269 AB268:AB269 AD268:AR269">
    <cfRule type="expression" dxfId="36" priority="37">
      <formula>$A268="Plan c/desc s/reajuste"</formula>
    </cfRule>
  </conditionalFormatting>
  <conditionalFormatting sqref="AP285:AP286">
    <cfRule type="cellIs" dxfId="35" priority="36" operator="lessThan">
      <formula>0</formula>
    </cfRule>
  </conditionalFormatting>
  <conditionalFormatting sqref="AP285:AP286">
    <cfRule type="cellIs" dxfId="34" priority="35" operator="lessThan">
      <formula>0</formula>
    </cfRule>
  </conditionalFormatting>
  <conditionalFormatting sqref="I285:I286 K285:N286 P285:P286 R285:R286 T285:T286 V285:V286 X285:X286 Z285:Z286 AB285:AB286 AD285:AR286">
    <cfRule type="expression" dxfId="33" priority="30">
      <formula>$A285="Plan revisado"</formula>
    </cfRule>
    <cfRule type="expression" dxfId="32" priority="31">
      <formula>$A285="Advindo"</formula>
    </cfRule>
    <cfRule type="expression" dxfId="31" priority="32">
      <formula>$A285="Ñ Plan s/desconto"</formula>
    </cfRule>
    <cfRule type="expression" dxfId="30" priority="33">
      <formula>$A285="Ñ Plan c/desconto"</formula>
    </cfRule>
    <cfRule type="expression" dxfId="29" priority="34">
      <formula>$A285="Família"</formula>
    </cfRule>
  </conditionalFormatting>
  <conditionalFormatting sqref="I285:I286 K285:N286 P285:P286 R285:R286 T285:T286 V285:V286 X285:X286 Z285:Z286 AB285:AB286 AD285:AR286">
    <cfRule type="expression" dxfId="28" priority="29">
      <formula>$A285="Plan c/desc s/reajuste"</formula>
    </cfRule>
  </conditionalFormatting>
  <conditionalFormatting sqref="C285:H286 J285:J286">
    <cfRule type="expression" dxfId="27" priority="24">
      <formula>$A285="Plan revisado"</formula>
    </cfRule>
    <cfRule type="expression" dxfId="26" priority="25">
      <formula>$A285="Advindo"</formula>
    </cfRule>
    <cfRule type="expression" dxfId="25" priority="26">
      <formula>$A285="Ñ Plan s/desconto"</formula>
    </cfRule>
    <cfRule type="expression" dxfId="24" priority="27">
      <formula>$A285="Ñ Plan c/desconto"</formula>
    </cfRule>
    <cfRule type="expression" dxfId="23" priority="28">
      <formula>$A285="Família"</formula>
    </cfRule>
  </conditionalFormatting>
  <conditionalFormatting sqref="C285:H286 J285:J286">
    <cfRule type="expression" dxfId="22" priority="23">
      <formula>$A285="Plan c/desc s/reajuste"</formula>
    </cfRule>
  </conditionalFormatting>
  <conditionalFormatting sqref="AP284">
    <cfRule type="cellIs" dxfId="21" priority="22" operator="lessThan">
      <formula>0</formula>
    </cfRule>
  </conditionalFormatting>
  <conditionalFormatting sqref="AP284">
    <cfRule type="cellIs" dxfId="20" priority="21" operator="lessThan">
      <formula>0</formula>
    </cfRule>
  </conditionalFormatting>
  <conditionalFormatting sqref="I284 K284:N284 P284 R284 T284 V284 X284 Z284 AB284 AD284:AR284">
    <cfRule type="expression" dxfId="19" priority="16">
      <formula>$A284="Plan revisado"</formula>
    </cfRule>
    <cfRule type="expression" dxfId="18" priority="17">
      <formula>$A284="Advindo"</formula>
    </cfRule>
    <cfRule type="expression" dxfId="17" priority="18">
      <formula>$A284="Ñ Plan s/desconto"</formula>
    </cfRule>
    <cfRule type="expression" dxfId="16" priority="19">
      <formula>$A284="Ñ Plan c/desconto"</formula>
    </cfRule>
    <cfRule type="expression" dxfId="15" priority="20">
      <formula>$A284="Família"</formula>
    </cfRule>
  </conditionalFormatting>
  <conditionalFormatting sqref="I284 K284:N284 P284 R284 T284 V284 X284 Z284 AB284 AD284:AR284">
    <cfRule type="expression" dxfId="14" priority="15">
      <formula>$A284="Plan c/desc s/reajuste"</formula>
    </cfRule>
  </conditionalFormatting>
  <conditionalFormatting sqref="C284:H284 J284">
    <cfRule type="expression" dxfId="13" priority="10">
      <formula>$A284="Plan revisado"</formula>
    </cfRule>
    <cfRule type="expression" dxfId="12" priority="11">
      <formula>$A284="Advindo"</formula>
    </cfRule>
    <cfRule type="expression" dxfId="11" priority="12">
      <formula>$A284="Ñ Plan s/desconto"</formula>
    </cfRule>
    <cfRule type="expression" dxfId="10" priority="13">
      <formula>$A284="Ñ Plan c/desconto"</formula>
    </cfRule>
    <cfRule type="expression" dxfId="9" priority="14">
      <formula>$A284="Família"</formula>
    </cfRule>
  </conditionalFormatting>
  <conditionalFormatting sqref="C284:H284 J284">
    <cfRule type="expression" dxfId="8" priority="9">
      <formula>$A284="Plan c/desc s/reajuste"</formula>
    </cfRule>
  </conditionalFormatting>
  <conditionalFormatting sqref="AS21">
    <cfRule type="cellIs" dxfId="7" priority="8" operator="lessThan">
      <formula>0</formula>
    </cfRule>
  </conditionalFormatting>
  <conditionalFormatting sqref="AS21">
    <cfRule type="cellIs" dxfId="6" priority="7" operator="lessThan">
      <formula>0</formula>
    </cfRule>
  </conditionalFormatting>
  <conditionalFormatting sqref="AS21">
    <cfRule type="expression" dxfId="5" priority="2">
      <formula>$A21="Plan revisado"</formula>
    </cfRule>
    <cfRule type="expression" dxfId="4" priority="3">
      <formula>$A21="Advindo"</formula>
    </cfRule>
    <cfRule type="expression" dxfId="3" priority="4">
      <formula>$A21="Ñ Plan s/desconto"</formula>
    </cfRule>
    <cfRule type="expression" dxfId="2" priority="5">
      <formula>$A21="Ñ Plan c/desconto"</formula>
    </cfRule>
    <cfRule type="expression" dxfId="1" priority="6">
      <formula>$A21="Família"</formula>
    </cfRule>
  </conditionalFormatting>
  <conditionalFormatting sqref="AS21">
    <cfRule type="expression" dxfId="0" priority="1">
      <formula>$A21="Plan c/desc s/reajuste"</formula>
    </cfRule>
  </conditionalFormatting>
  <dataValidations count="4">
    <dataValidation type="list" allowBlank="1" showInputMessage="1" showErrorMessage="1" sqref="A14:B291" xr:uid="{854CCBD7-6B2C-4099-98D2-950743EF12F5}">
      <formula1>"Família,Planilhado,Ñ Plan c/desconto,Ñ Plan s/desconto,Advindo,Plan revisado,Plan c/desc s/reajuste"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P14:AR291" xr:uid="{B2E62CCC-FF42-4482-99BC-5FF36715CC40}">
      <formula1>0</formula1>
    </dataValidation>
    <dataValidation type="list" allowBlank="1" showInputMessage="1" showErrorMessage="1" sqref="A292:B1048576 A2:B13" xr:uid="{CB47DDA2-432F-43E4-826F-45132EBD5C84}">
      <formula1>"Família,Planilhado,Ñ Plan c/desconto,Ñ Plan s/desconto,Advindo,Plan revisado"</formula1>
    </dataValidation>
    <dataValidation type="list" allowBlank="1" showInputMessage="1" showErrorMessage="1" sqref="AT11" xr:uid="{C0E022A1-9498-4F6E-B5CD-8A57BD5DFAB3}">
      <formula1>$D$312:$D$331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68" fitToHeight="100" orientation="landscape" r:id="rId1"/>
  <headerFooter alignWithMargins="0">
    <oddFooter>&amp;LREFORMA DAS FACHADAS DA EMERJ - PROC: 2022-06135050&amp;CSGLOG - DEENG - DIFOB - SEMED (SERVIÇO DE MEDIÇÃO)&amp;R&amp;"Verdana,Normal"&amp;P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8A0F2C7CA6BA40B9B07296CDF9FA79" ma:contentTypeVersion="15" ma:contentTypeDescription="Crie um novo documento." ma:contentTypeScope="" ma:versionID="31328c38b3b0d029d022a7d1683a4914">
  <xsd:schema xmlns:xsd="http://www.w3.org/2001/XMLSchema" xmlns:xs="http://www.w3.org/2001/XMLSchema" xmlns:p="http://schemas.microsoft.com/office/2006/metadata/properties" xmlns:ns3="8e1aa0ec-d7a3-466b-ba99-c849b60b6edb" xmlns:ns4="306c0818-f2c4-49f3-be00-347e2771da2d" targetNamespace="http://schemas.microsoft.com/office/2006/metadata/properties" ma:root="true" ma:fieldsID="42e10beaa30170844bda8b7903217ef1" ns3:_="" ns4:_="">
    <xsd:import namespace="8e1aa0ec-d7a3-466b-ba99-c849b60b6edb"/>
    <xsd:import namespace="306c0818-f2c4-49f3-be00-347e2771da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aa0ec-d7a3-466b-ba99-c849b60b6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0818-f2c4-49f3-be00-347e2771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1aa0ec-d7a3-466b-ba99-c849b60b6edb" xsi:nil="true"/>
  </documentManagement>
</p:properties>
</file>

<file path=customXml/itemProps1.xml><?xml version="1.0" encoding="utf-8"?>
<ds:datastoreItem xmlns:ds="http://schemas.openxmlformats.org/officeDocument/2006/customXml" ds:itemID="{24F1D638-77B6-4EA5-993E-A4D95F875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8508D-A2B0-4B41-AF7E-FF9AD15B3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aa0ec-d7a3-466b-ba99-c849b60b6edb"/>
    <ds:schemaRef ds:uri="306c0818-f2c4-49f3-be00-347e2771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A8243E-8FC3-478B-9E6F-7FF979D2A5BF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06c0818-f2c4-49f3-be00-347e2771da2d"/>
    <ds:schemaRef ds:uri="http://purl.org/dc/terms/"/>
    <ds:schemaRef ds:uri="http://schemas.microsoft.com/office/2006/documentManagement/types"/>
    <ds:schemaRef ds:uri="http://purl.org/dc/elements/1.1/"/>
    <ds:schemaRef ds:uri="8e1aa0ec-d7a3-466b-ba99-c849b60b6ed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dcterms:created xsi:type="dcterms:W3CDTF">2024-06-04T14:07:00Z</dcterms:created>
  <dcterms:modified xsi:type="dcterms:W3CDTF">2025-05-14T15:47:03Z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0x010100DC8A0F2C7CA6BA40B9B07296CDF9FA79</vt:lpwstr>
  </property>
</Properties>
</file>