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11_REFORMA FACHADAS TACRIM\"/>
    </mc:Choice>
  </mc:AlternateContent>
  <xr:revisionPtr revIDLastSave="0" documentId="13_ncr:1_{44C84681-C9DA-43AB-928B-D190BFDC4E18}" xr6:coauthVersionLast="36" xr6:coauthVersionMax="36" xr10:uidLastSave="{00000000-0000-0000-0000-000000000000}"/>
  <bookViews>
    <workbookView xWindow="0" yWindow="0" windowWidth="28800" windowHeight="12225" xr2:uid="{C3C9D3A9-D914-4378-B790-D24DEA75E57B}"/>
  </bookViews>
  <sheets>
    <sheet name="MEDIÇÃO INICIAL " sheetId="1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 '!$A$13:$AU$301</definedName>
    <definedName name="_PM2" localSheetId="0">#REF!</definedName>
    <definedName name="_PM2">#REF!</definedName>
    <definedName name="_xlnm.Print_Area" localSheetId="0">'MEDIÇÃO INICIAL '!$B$1:$AR$300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 '!$9:$12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92" i="1" l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N292" i="1"/>
  <c r="AN291" i="1"/>
  <c r="AN290" i="1"/>
  <c r="AN289" i="1"/>
  <c r="AN288" i="1"/>
  <c r="AN287" i="1"/>
  <c r="AN286" i="1"/>
  <c r="AN285" i="1"/>
  <c r="AN284" i="1"/>
  <c r="AN283" i="1"/>
  <c r="AN282" i="1"/>
  <c r="AN281" i="1"/>
  <c r="AN280" i="1"/>
  <c r="AN279" i="1"/>
  <c r="AN278" i="1"/>
  <c r="AN277" i="1"/>
  <c r="AN276" i="1"/>
  <c r="AN275" i="1"/>
  <c r="AN274" i="1"/>
  <c r="AN273" i="1"/>
  <c r="AN272" i="1"/>
  <c r="AN271" i="1"/>
  <c r="AN270" i="1"/>
  <c r="AN269" i="1"/>
  <c r="AN268" i="1"/>
  <c r="AN267" i="1"/>
  <c r="AN266" i="1"/>
  <c r="AN265" i="1"/>
  <c r="AN264" i="1"/>
  <c r="AN263" i="1"/>
  <c r="AN262" i="1"/>
  <c r="AN261" i="1"/>
  <c r="AN260" i="1"/>
  <c r="AN259" i="1"/>
  <c r="AN258" i="1"/>
  <c r="AN257" i="1"/>
  <c r="AN256" i="1"/>
  <c r="AN255" i="1"/>
  <c r="AN254" i="1"/>
  <c r="AN253" i="1"/>
  <c r="AN252" i="1"/>
  <c r="AN251" i="1"/>
  <c r="AN250" i="1"/>
  <c r="AN249" i="1"/>
  <c r="AN248" i="1"/>
  <c r="AN247" i="1"/>
  <c r="AN246" i="1"/>
  <c r="AN245" i="1"/>
  <c r="AN244" i="1"/>
  <c r="AN243" i="1"/>
  <c r="AN242" i="1"/>
  <c r="AN241" i="1"/>
  <c r="AN240" i="1"/>
  <c r="AN239" i="1"/>
  <c r="AN238" i="1"/>
  <c r="AN237" i="1"/>
  <c r="AN236" i="1"/>
  <c r="AN235" i="1"/>
  <c r="AN234" i="1"/>
  <c r="AN233" i="1"/>
  <c r="AN232" i="1"/>
  <c r="AN231" i="1"/>
  <c r="AN230" i="1"/>
  <c r="AN229" i="1"/>
  <c r="AN228" i="1"/>
  <c r="AN227" i="1"/>
  <c r="AN226" i="1"/>
  <c r="AN225" i="1"/>
  <c r="AN224" i="1"/>
  <c r="AN223" i="1"/>
  <c r="AN222" i="1"/>
  <c r="AN221" i="1"/>
  <c r="AN220" i="1"/>
  <c r="AN219" i="1"/>
  <c r="AN218" i="1"/>
  <c r="AN217" i="1"/>
  <c r="AN216" i="1"/>
  <c r="AN215" i="1"/>
  <c r="AN214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192" i="1"/>
  <c r="AN191" i="1"/>
  <c r="AN190" i="1"/>
  <c r="AN189" i="1"/>
  <c r="AN188" i="1"/>
  <c r="AN187" i="1"/>
  <c r="AN186" i="1"/>
  <c r="AN185" i="1"/>
  <c r="AN184" i="1"/>
  <c r="AN183" i="1"/>
  <c r="AN182" i="1"/>
  <c r="AN181" i="1"/>
  <c r="AN180" i="1"/>
  <c r="AN179" i="1"/>
  <c r="AN178" i="1"/>
  <c r="AN177" i="1"/>
  <c r="AN176" i="1"/>
  <c r="AN175" i="1"/>
  <c r="AN174" i="1"/>
  <c r="AN173" i="1"/>
  <c r="AN172" i="1"/>
  <c r="AN171" i="1"/>
  <c r="AN170" i="1"/>
  <c r="AN169" i="1"/>
  <c r="AN168" i="1"/>
  <c r="AN167" i="1"/>
  <c r="AN166" i="1"/>
  <c r="AN165" i="1"/>
  <c r="AN164" i="1"/>
  <c r="AN163" i="1"/>
  <c r="AN162" i="1"/>
  <c r="AN161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3" i="1"/>
  <c r="AN142" i="1"/>
  <c r="AN141" i="1"/>
  <c r="AN140" i="1"/>
  <c r="AN139" i="1"/>
  <c r="AN138" i="1"/>
  <c r="AN137" i="1"/>
  <c r="AN136" i="1"/>
  <c r="AN135" i="1"/>
  <c r="AN134" i="1"/>
  <c r="AN133" i="1"/>
  <c r="AN132" i="1"/>
  <c r="AN131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8" i="1"/>
  <c r="AN117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M21" i="1" l="1"/>
  <c r="M22" i="1"/>
  <c r="O106" i="1" l="1"/>
  <c r="O16" i="1"/>
  <c r="M52" i="1" l="1"/>
  <c r="M16" i="1"/>
  <c r="M17" i="1"/>
  <c r="M18" i="1"/>
  <c r="M19" i="1"/>
  <c r="M20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15" i="1"/>
  <c r="I292" i="1" l="1"/>
  <c r="I291" i="1"/>
  <c r="I290" i="1"/>
  <c r="I289" i="1"/>
  <c r="I288" i="1"/>
  <c r="I287" i="1"/>
  <c r="I286" i="1"/>
  <c r="I285" i="1"/>
  <c r="I284" i="1"/>
  <c r="I283" i="1"/>
  <c r="I282" i="1"/>
  <c r="AP282" i="1" s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M307" i="1"/>
  <c r="AQ282" i="1" l="1"/>
  <c r="K16" i="1" l="1"/>
  <c r="O21" i="1"/>
  <c r="O22" i="1"/>
  <c r="K293" i="1" l="1"/>
  <c r="M308" i="1" s="1"/>
  <c r="AT126" i="1"/>
  <c r="AU126" i="1" s="1"/>
  <c r="AP126" i="1"/>
  <c r="U126" i="1"/>
  <c r="S126" i="1"/>
  <c r="Q126" i="1"/>
  <c r="AT125" i="1"/>
  <c r="AU125" i="1" s="1"/>
  <c r="AP125" i="1"/>
  <c r="U125" i="1"/>
  <c r="S125" i="1"/>
  <c r="Q125" i="1"/>
  <c r="AQ126" i="1" l="1"/>
  <c r="AQ125" i="1"/>
  <c r="AT205" i="1"/>
  <c r="AU205" i="1" s="1"/>
  <c r="AP205" i="1"/>
  <c r="AM205" i="1"/>
  <c r="AK205" i="1"/>
  <c r="AI205" i="1"/>
  <c r="AG205" i="1"/>
  <c r="AE205" i="1"/>
  <c r="AC205" i="1"/>
  <c r="AA205" i="1"/>
  <c r="Y205" i="1"/>
  <c r="W205" i="1"/>
  <c r="U205" i="1"/>
  <c r="S205" i="1"/>
  <c r="Q205" i="1"/>
  <c r="O205" i="1"/>
  <c r="AT204" i="1"/>
  <c r="AU204" i="1" s="1"/>
  <c r="AP204" i="1"/>
  <c r="AM204" i="1"/>
  <c r="AK204" i="1"/>
  <c r="AI204" i="1"/>
  <c r="AG204" i="1"/>
  <c r="AE204" i="1"/>
  <c r="AC204" i="1"/>
  <c r="AA204" i="1"/>
  <c r="Y204" i="1"/>
  <c r="W204" i="1"/>
  <c r="U204" i="1"/>
  <c r="S204" i="1"/>
  <c r="Q204" i="1"/>
  <c r="O204" i="1"/>
  <c r="AT203" i="1"/>
  <c r="AU203" i="1" s="1"/>
  <c r="AP203" i="1"/>
  <c r="AM203" i="1"/>
  <c r="AK203" i="1"/>
  <c r="AI203" i="1"/>
  <c r="AG203" i="1"/>
  <c r="AE203" i="1"/>
  <c r="AC203" i="1"/>
  <c r="AA203" i="1"/>
  <c r="Y203" i="1"/>
  <c r="W203" i="1"/>
  <c r="U203" i="1"/>
  <c r="S203" i="1"/>
  <c r="Q203" i="1"/>
  <c r="O203" i="1"/>
  <c r="AT202" i="1"/>
  <c r="AU202" i="1" s="1"/>
  <c r="AP202" i="1"/>
  <c r="AM202" i="1"/>
  <c r="AK202" i="1"/>
  <c r="AI202" i="1"/>
  <c r="AG202" i="1"/>
  <c r="AE202" i="1"/>
  <c r="AC202" i="1"/>
  <c r="AA202" i="1"/>
  <c r="Y202" i="1"/>
  <c r="W202" i="1"/>
  <c r="U202" i="1"/>
  <c r="S202" i="1"/>
  <c r="Q202" i="1"/>
  <c r="O202" i="1"/>
  <c r="AT201" i="1"/>
  <c r="AU201" i="1" s="1"/>
  <c r="AP201" i="1"/>
  <c r="AM201" i="1"/>
  <c r="AK201" i="1"/>
  <c r="AI201" i="1"/>
  <c r="AG201" i="1"/>
  <c r="AE201" i="1"/>
  <c r="AC201" i="1"/>
  <c r="AA201" i="1"/>
  <c r="Y201" i="1"/>
  <c r="W201" i="1"/>
  <c r="U201" i="1"/>
  <c r="S201" i="1"/>
  <c r="Q201" i="1"/>
  <c r="O201" i="1"/>
  <c r="AT200" i="1"/>
  <c r="AU200" i="1" s="1"/>
  <c r="AP200" i="1"/>
  <c r="AM200" i="1"/>
  <c r="AK200" i="1"/>
  <c r="AI200" i="1"/>
  <c r="AG200" i="1"/>
  <c r="AE200" i="1"/>
  <c r="AC200" i="1"/>
  <c r="AA200" i="1"/>
  <c r="Y200" i="1"/>
  <c r="W200" i="1"/>
  <c r="U200" i="1"/>
  <c r="S200" i="1"/>
  <c r="Q200" i="1"/>
  <c r="O200" i="1"/>
  <c r="AT199" i="1"/>
  <c r="AU199" i="1" s="1"/>
  <c r="AP199" i="1"/>
  <c r="AM199" i="1"/>
  <c r="AK199" i="1"/>
  <c r="AI199" i="1"/>
  <c r="AG199" i="1"/>
  <c r="AE199" i="1"/>
  <c r="AC199" i="1"/>
  <c r="AA199" i="1"/>
  <c r="Y199" i="1"/>
  <c r="W199" i="1"/>
  <c r="U199" i="1"/>
  <c r="S199" i="1"/>
  <c r="Q199" i="1"/>
  <c r="O199" i="1"/>
  <c r="AT198" i="1"/>
  <c r="AU198" i="1" s="1"/>
  <c r="AP198" i="1"/>
  <c r="AM198" i="1"/>
  <c r="AK198" i="1"/>
  <c r="AI198" i="1"/>
  <c r="AG198" i="1"/>
  <c r="AE198" i="1"/>
  <c r="AC198" i="1"/>
  <c r="AA198" i="1"/>
  <c r="Y198" i="1"/>
  <c r="W198" i="1"/>
  <c r="U198" i="1"/>
  <c r="S198" i="1"/>
  <c r="Q198" i="1"/>
  <c r="O198" i="1"/>
  <c r="AT197" i="1"/>
  <c r="AU197" i="1" s="1"/>
  <c r="AP197" i="1"/>
  <c r="AM197" i="1"/>
  <c r="AK197" i="1"/>
  <c r="AI197" i="1"/>
  <c r="AG197" i="1"/>
  <c r="AE197" i="1"/>
  <c r="AC197" i="1"/>
  <c r="AA197" i="1"/>
  <c r="Y197" i="1"/>
  <c r="W197" i="1"/>
  <c r="U197" i="1"/>
  <c r="S197" i="1"/>
  <c r="Q197" i="1"/>
  <c r="O197" i="1"/>
  <c r="AT196" i="1"/>
  <c r="AU196" i="1" s="1"/>
  <c r="AP196" i="1"/>
  <c r="AM196" i="1"/>
  <c r="AK196" i="1"/>
  <c r="AI196" i="1"/>
  <c r="AG196" i="1"/>
  <c r="AE196" i="1"/>
  <c r="AC196" i="1"/>
  <c r="AA196" i="1"/>
  <c r="Y196" i="1"/>
  <c r="W196" i="1"/>
  <c r="U196" i="1"/>
  <c r="S196" i="1"/>
  <c r="Q196" i="1"/>
  <c r="O196" i="1"/>
  <c r="AT195" i="1"/>
  <c r="AU195" i="1" s="1"/>
  <c r="AP195" i="1"/>
  <c r="AM195" i="1"/>
  <c r="AK195" i="1"/>
  <c r="AI195" i="1"/>
  <c r="AG195" i="1"/>
  <c r="AE195" i="1"/>
  <c r="AC195" i="1"/>
  <c r="AA195" i="1"/>
  <c r="Y195" i="1"/>
  <c r="W195" i="1"/>
  <c r="U195" i="1"/>
  <c r="S195" i="1"/>
  <c r="Q195" i="1"/>
  <c r="O195" i="1"/>
  <c r="AT194" i="1"/>
  <c r="AU194" i="1" s="1"/>
  <c r="AP194" i="1"/>
  <c r="AM194" i="1"/>
  <c r="AK194" i="1"/>
  <c r="AI194" i="1"/>
  <c r="AG194" i="1"/>
  <c r="AE194" i="1"/>
  <c r="AC194" i="1"/>
  <c r="AA194" i="1"/>
  <c r="Y194" i="1"/>
  <c r="W194" i="1"/>
  <c r="U194" i="1"/>
  <c r="S194" i="1"/>
  <c r="Q194" i="1"/>
  <c r="O194" i="1"/>
  <c r="AT193" i="1"/>
  <c r="AU193" i="1" s="1"/>
  <c r="AP193" i="1"/>
  <c r="AM193" i="1"/>
  <c r="AK193" i="1"/>
  <c r="AI193" i="1"/>
  <c r="AG193" i="1"/>
  <c r="AE193" i="1"/>
  <c r="AC193" i="1"/>
  <c r="AA193" i="1"/>
  <c r="Y193" i="1"/>
  <c r="W193" i="1"/>
  <c r="U193" i="1"/>
  <c r="S193" i="1"/>
  <c r="Q193" i="1"/>
  <c r="O193" i="1"/>
  <c r="AT192" i="1"/>
  <c r="AU192" i="1" s="1"/>
  <c r="AP192" i="1"/>
  <c r="AM192" i="1"/>
  <c r="AK192" i="1"/>
  <c r="AI192" i="1"/>
  <c r="AG192" i="1"/>
  <c r="AE192" i="1"/>
  <c r="AC192" i="1"/>
  <c r="AA192" i="1"/>
  <c r="Y192" i="1"/>
  <c r="W192" i="1"/>
  <c r="U192" i="1"/>
  <c r="S192" i="1"/>
  <c r="Q192" i="1"/>
  <c r="O192" i="1"/>
  <c r="AT191" i="1"/>
  <c r="AU191" i="1" s="1"/>
  <c r="AP191" i="1"/>
  <c r="AM191" i="1"/>
  <c r="AK191" i="1"/>
  <c r="AI191" i="1"/>
  <c r="AG191" i="1"/>
  <c r="AE191" i="1"/>
  <c r="AC191" i="1"/>
  <c r="AA191" i="1"/>
  <c r="Y191" i="1"/>
  <c r="W191" i="1"/>
  <c r="U191" i="1"/>
  <c r="S191" i="1"/>
  <c r="Q191" i="1"/>
  <c r="O191" i="1"/>
  <c r="AT176" i="1"/>
  <c r="AU176" i="1" s="1"/>
  <c r="AP176" i="1"/>
  <c r="AM176" i="1"/>
  <c r="AK176" i="1"/>
  <c r="AI176" i="1"/>
  <c r="AG176" i="1"/>
  <c r="AE176" i="1"/>
  <c r="AC176" i="1"/>
  <c r="AA176" i="1"/>
  <c r="Y176" i="1"/>
  <c r="W176" i="1"/>
  <c r="U176" i="1"/>
  <c r="S176" i="1"/>
  <c r="Q176" i="1"/>
  <c r="O176" i="1"/>
  <c r="AT175" i="1"/>
  <c r="AU175" i="1" s="1"/>
  <c r="AP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AT168" i="1"/>
  <c r="AU168" i="1" s="1"/>
  <c r="AP168" i="1"/>
  <c r="AM168" i="1"/>
  <c r="AK168" i="1"/>
  <c r="AI168" i="1"/>
  <c r="AG168" i="1"/>
  <c r="AE168" i="1"/>
  <c r="AC168" i="1"/>
  <c r="AA168" i="1"/>
  <c r="Y168" i="1"/>
  <c r="W168" i="1"/>
  <c r="U168" i="1"/>
  <c r="S168" i="1"/>
  <c r="Q168" i="1"/>
  <c r="O168" i="1"/>
  <c r="AT160" i="1"/>
  <c r="AU160" i="1" s="1"/>
  <c r="AP160" i="1"/>
  <c r="AM160" i="1"/>
  <c r="AK160" i="1"/>
  <c r="AI160" i="1"/>
  <c r="AG160" i="1"/>
  <c r="AE160" i="1"/>
  <c r="AC160" i="1"/>
  <c r="AA160" i="1"/>
  <c r="Y160" i="1"/>
  <c r="W160" i="1"/>
  <c r="U160" i="1"/>
  <c r="S160" i="1"/>
  <c r="Q160" i="1"/>
  <c r="O160" i="1"/>
  <c r="AT155" i="1"/>
  <c r="AU155" i="1" s="1"/>
  <c r="AP155" i="1"/>
  <c r="AM155" i="1"/>
  <c r="AK155" i="1"/>
  <c r="AI155" i="1"/>
  <c r="AG155" i="1"/>
  <c r="AE155" i="1"/>
  <c r="AC155" i="1"/>
  <c r="AA155" i="1"/>
  <c r="Y155" i="1"/>
  <c r="W155" i="1"/>
  <c r="U155" i="1"/>
  <c r="S155" i="1"/>
  <c r="Q155" i="1"/>
  <c r="O155" i="1"/>
  <c r="AT134" i="1"/>
  <c r="AU134" i="1" s="1"/>
  <c r="AP134" i="1"/>
  <c r="U134" i="1"/>
  <c r="S134" i="1"/>
  <c r="Q134" i="1"/>
  <c r="AT76" i="1"/>
  <c r="AU76" i="1" s="1"/>
  <c r="AP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AT75" i="1"/>
  <c r="AU75" i="1" s="1"/>
  <c r="AP75" i="1"/>
  <c r="AM75" i="1"/>
  <c r="AK75" i="1"/>
  <c r="AI75" i="1"/>
  <c r="AG75" i="1"/>
  <c r="AE75" i="1"/>
  <c r="AC75" i="1"/>
  <c r="AA75" i="1"/>
  <c r="Y75" i="1"/>
  <c r="W75" i="1"/>
  <c r="U75" i="1"/>
  <c r="S75" i="1"/>
  <c r="Q75" i="1"/>
  <c r="O75" i="1"/>
  <c r="AT74" i="1"/>
  <c r="AU74" i="1" s="1"/>
  <c r="AP74" i="1"/>
  <c r="AM74" i="1"/>
  <c r="AK74" i="1"/>
  <c r="AI74" i="1"/>
  <c r="AG74" i="1"/>
  <c r="AE74" i="1"/>
  <c r="AC74" i="1"/>
  <c r="AA74" i="1"/>
  <c r="Y74" i="1"/>
  <c r="W74" i="1"/>
  <c r="U74" i="1"/>
  <c r="S74" i="1"/>
  <c r="Q74" i="1"/>
  <c r="O74" i="1"/>
  <c r="AT73" i="1"/>
  <c r="AU73" i="1" s="1"/>
  <c r="AP73" i="1"/>
  <c r="AM73" i="1"/>
  <c r="AK73" i="1"/>
  <c r="AI73" i="1"/>
  <c r="AG73" i="1"/>
  <c r="AE73" i="1"/>
  <c r="AC73" i="1"/>
  <c r="AA73" i="1"/>
  <c r="Y73" i="1"/>
  <c r="W73" i="1"/>
  <c r="U73" i="1"/>
  <c r="S73" i="1"/>
  <c r="Q73" i="1"/>
  <c r="O73" i="1"/>
  <c r="AT72" i="1"/>
  <c r="AU72" i="1" s="1"/>
  <c r="AP72" i="1"/>
  <c r="AM72" i="1"/>
  <c r="AK72" i="1"/>
  <c r="AI72" i="1"/>
  <c r="AG72" i="1"/>
  <c r="AE72" i="1"/>
  <c r="AC72" i="1"/>
  <c r="AA72" i="1"/>
  <c r="Y72" i="1"/>
  <c r="W72" i="1"/>
  <c r="U72" i="1"/>
  <c r="S72" i="1"/>
  <c r="Q72" i="1"/>
  <c r="O72" i="1"/>
  <c r="AT71" i="1"/>
  <c r="AU71" i="1" s="1"/>
  <c r="AP71" i="1"/>
  <c r="AM71" i="1"/>
  <c r="AK71" i="1"/>
  <c r="AI71" i="1"/>
  <c r="AG71" i="1"/>
  <c r="AE71" i="1"/>
  <c r="AC71" i="1"/>
  <c r="AA71" i="1"/>
  <c r="Y71" i="1"/>
  <c r="W71" i="1"/>
  <c r="U71" i="1"/>
  <c r="S71" i="1"/>
  <c r="Q71" i="1"/>
  <c r="O71" i="1"/>
  <c r="AT70" i="1"/>
  <c r="AU70" i="1" s="1"/>
  <c r="AP70" i="1"/>
  <c r="AM70" i="1"/>
  <c r="AK70" i="1"/>
  <c r="AI70" i="1"/>
  <c r="AG70" i="1"/>
  <c r="AE70" i="1"/>
  <c r="AC70" i="1"/>
  <c r="AA70" i="1"/>
  <c r="Y70" i="1"/>
  <c r="W70" i="1"/>
  <c r="U70" i="1"/>
  <c r="S70" i="1"/>
  <c r="Q70" i="1"/>
  <c r="O70" i="1"/>
  <c r="AT69" i="1"/>
  <c r="AU69" i="1" s="1"/>
  <c r="AP69" i="1"/>
  <c r="AM69" i="1"/>
  <c r="AK69" i="1"/>
  <c r="AI69" i="1"/>
  <c r="AG69" i="1"/>
  <c r="AE69" i="1"/>
  <c r="AC69" i="1"/>
  <c r="AA69" i="1"/>
  <c r="Y69" i="1"/>
  <c r="W69" i="1"/>
  <c r="U69" i="1"/>
  <c r="S69" i="1"/>
  <c r="Q69" i="1"/>
  <c r="O69" i="1"/>
  <c r="AT68" i="1"/>
  <c r="AU68" i="1" s="1"/>
  <c r="AP68" i="1"/>
  <c r="AM68" i="1"/>
  <c r="AK68" i="1"/>
  <c r="AI68" i="1"/>
  <c r="AG68" i="1"/>
  <c r="AE68" i="1"/>
  <c r="AC68" i="1"/>
  <c r="AA68" i="1"/>
  <c r="Y68" i="1"/>
  <c r="W68" i="1"/>
  <c r="U68" i="1"/>
  <c r="S68" i="1"/>
  <c r="Q68" i="1"/>
  <c r="O68" i="1"/>
  <c r="AT67" i="1"/>
  <c r="AU67" i="1" s="1"/>
  <c r="AP67" i="1"/>
  <c r="AM67" i="1"/>
  <c r="AK67" i="1"/>
  <c r="AI67" i="1"/>
  <c r="AG67" i="1"/>
  <c r="AE67" i="1"/>
  <c r="AC67" i="1"/>
  <c r="AA67" i="1"/>
  <c r="Y67" i="1"/>
  <c r="W67" i="1"/>
  <c r="U67" i="1"/>
  <c r="S67" i="1"/>
  <c r="Q67" i="1"/>
  <c r="O67" i="1"/>
  <c r="AT66" i="1"/>
  <c r="AU66" i="1" s="1"/>
  <c r="AP66" i="1"/>
  <c r="AM66" i="1"/>
  <c r="AK66" i="1"/>
  <c r="AI66" i="1"/>
  <c r="AG66" i="1"/>
  <c r="AE66" i="1"/>
  <c r="AC66" i="1"/>
  <c r="AA66" i="1"/>
  <c r="Y66" i="1"/>
  <c r="W66" i="1"/>
  <c r="U66" i="1"/>
  <c r="S66" i="1"/>
  <c r="Q66" i="1"/>
  <c r="O66" i="1"/>
  <c r="AT52" i="1"/>
  <c r="AU52" i="1" s="1"/>
  <c r="AP52" i="1"/>
  <c r="AM52" i="1"/>
  <c r="AK52" i="1"/>
  <c r="AI52" i="1"/>
  <c r="AG52" i="1"/>
  <c r="AE52" i="1"/>
  <c r="AC52" i="1"/>
  <c r="AA52" i="1"/>
  <c r="Y52" i="1"/>
  <c r="W52" i="1"/>
  <c r="U52" i="1"/>
  <c r="S52" i="1"/>
  <c r="Q52" i="1"/>
  <c r="O52" i="1"/>
  <c r="AT51" i="1"/>
  <c r="AU51" i="1" s="1"/>
  <c r="AP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AT49" i="1"/>
  <c r="AU49" i="1" s="1"/>
  <c r="AP49" i="1"/>
  <c r="AM49" i="1"/>
  <c r="AK49" i="1"/>
  <c r="AI49" i="1"/>
  <c r="AG49" i="1"/>
  <c r="AE49" i="1"/>
  <c r="AC49" i="1"/>
  <c r="AA49" i="1"/>
  <c r="Y49" i="1"/>
  <c r="W49" i="1"/>
  <c r="U49" i="1"/>
  <c r="S49" i="1"/>
  <c r="Q49" i="1"/>
  <c r="O49" i="1"/>
  <c r="AT48" i="1"/>
  <c r="AU48" i="1" s="1"/>
  <c r="AP48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AT43" i="1"/>
  <c r="AU43" i="1" s="1"/>
  <c r="AP43" i="1"/>
  <c r="AM43" i="1"/>
  <c r="AK43" i="1"/>
  <c r="AI43" i="1"/>
  <c r="AG43" i="1"/>
  <c r="AE43" i="1"/>
  <c r="AC43" i="1"/>
  <c r="AA43" i="1"/>
  <c r="Y43" i="1"/>
  <c r="W43" i="1"/>
  <c r="U43" i="1"/>
  <c r="S43" i="1"/>
  <c r="Q43" i="1"/>
  <c r="O43" i="1"/>
  <c r="AT42" i="1"/>
  <c r="AU42" i="1" s="1"/>
  <c r="AP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AT41" i="1"/>
  <c r="AU41" i="1" s="1"/>
  <c r="AP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AT40" i="1"/>
  <c r="AU40" i="1" s="1"/>
  <c r="AP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AT45" i="1"/>
  <c r="AU45" i="1" s="1"/>
  <c r="AP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AT44" i="1"/>
  <c r="AU44" i="1" s="1"/>
  <c r="AP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AQ202" i="1" l="1"/>
  <c r="AQ196" i="1"/>
  <c r="AQ201" i="1"/>
  <c r="AQ205" i="1"/>
  <c r="AQ200" i="1"/>
  <c r="AQ204" i="1"/>
  <c r="AQ199" i="1"/>
  <c r="AQ203" i="1"/>
  <c r="AQ197" i="1"/>
  <c r="AQ195" i="1"/>
  <c r="AQ194" i="1"/>
  <c r="AQ193" i="1"/>
  <c r="AQ192" i="1"/>
  <c r="AQ191" i="1"/>
  <c r="AQ198" i="1"/>
  <c r="AQ175" i="1"/>
  <c r="AQ176" i="1"/>
  <c r="AQ168" i="1"/>
  <c r="AQ160" i="1"/>
  <c r="AQ155" i="1"/>
  <c r="AQ134" i="1"/>
  <c r="AQ43" i="1"/>
  <c r="AQ44" i="1"/>
  <c r="AQ68" i="1"/>
  <c r="AQ72" i="1"/>
  <c r="AQ67" i="1"/>
  <c r="AQ71" i="1"/>
  <c r="AQ66" i="1"/>
  <c r="AQ70" i="1"/>
  <c r="AQ75" i="1"/>
  <c r="AQ69" i="1"/>
  <c r="AQ74" i="1"/>
  <c r="AQ76" i="1"/>
  <c r="AQ73" i="1"/>
  <c r="AQ52" i="1"/>
  <c r="AQ51" i="1"/>
  <c r="AQ42" i="1"/>
  <c r="AQ41" i="1"/>
  <c r="AQ48" i="1"/>
  <c r="AQ40" i="1"/>
  <c r="AQ49" i="1"/>
  <c r="AQ45" i="1"/>
  <c r="O285" i="1" l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P285" i="1"/>
  <c r="AT285" i="1"/>
  <c r="AU285" i="1" s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P286" i="1"/>
  <c r="AT286" i="1"/>
  <c r="AU286" i="1" s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P287" i="1"/>
  <c r="AT287" i="1"/>
  <c r="AU287" i="1" s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P288" i="1"/>
  <c r="AT288" i="1"/>
  <c r="AU288" i="1" s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P289" i="1"/>
  <c r="AT289" i="1"/>
  <c r="O290" i="1"/>
  <c r="Q290" i="1"/>
  <c r="S290" i="1"/>
  <c r="U290" i="1"/>
  <c r="W290" i="1"/>
  <c r="Y290" i="1"/>
  <c r="AA290" i="1"/>
  <c r="AC290" i="1"/>
  <c r="AE290" i="1"/>
  <c r="AG290" i="1"/>
  <c r="AI290" i="1"/>
  <c r="AK290" i="1"/>
  <c r="AM290" i="1"/>
  <c r="AP290" i="1"/>
  <c r="AT290" i="1"/>
  <c r="AU290" i="1" s="1"/>
  <c r="AU289" i="1" s="1"/>
  <c r="O291" i="1"/>
  <c r="Q291" i="1"/>
  <c r="S291" i="1"/>
  <c r="U291" i="1"/>
  <c r="W291" i="1"/>
  <c r="Y291" i="1"/>
  <c r="AA291" i="1"/>
  <c r="AC291" i="1"/>
  <c r="AE291" i="1"/>
  <c r="AG291" i="1"/>
  <c r="AI291" i="1"/>
  <c r="AK291" i="1"/>
  <c r="AM291" i="1"/>
  <c r="AP291" i="1"/>
  <c r="AT291" i="1"/>
  <c r="O292" i="1"/>
  <c r="Q292" i="1"/>
  <c r="S292" i="1"/>
  <c r="U292" i="1"/>
  <c r="W292" i="1"/>
  <c r="Y292" i="1"/>
  <c r="AA292" i="1"/>
  <c r="AC292" i="1"/>
  <c r="AE292" i="1"/>
  <c r="AG292" i="1"/>
  <c r="AI292" i="1"/>
  <c r="AK292" i="1"/>
  <c r="AM292" i="1"/>
  <c r="AP292" i="1"/>
  <c r="AT292" i="1"/>
  <c r="AU292" i="1" s="1"/>
  <c r="AU291" i="1" s="1"/>
  <c r="AT284" i="1"/>
  <c r="AP284" i="1"/>
  <c r="AM284" i="1"/>
  <c r="AK284" i="1"/>
  <c r="AI284" i="1"/>
  <c r="AG284" i="1"/>
  <c r="AE284" i="1"/>
  <c r="AC284" i="1"/>
  <c r="AA284" i="1"/>
  <c r="Y284" i="1"/>
  <c r="W284" i="1"/>
  <c r="U284" i="1"/>
  <c r="S284" i="1"/>
  <c r="Q284" i="1"/>
  <c r="O284" i="1"/>
  <c r="AT283" i="1"/>
  <c r="AP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AT282" i="1"/>
  <c r="AU282" i="1" s="1"/>
  <c r="AU281" i="1" s="1"/>
  <c r="AT281" i="1"/>
  <c r="AP281" i="1"/>
  <c r="AM281" i="1"/>
  <c r="AK281" i="1"/>
  <c r="AI281" i="1"/>
  <c r="AG281" i="1"/>
  <c r="AE281" i="1"/>
  <c r="AC281" i="1"/>
  <c r="AA281" i="1"/>
  <c r="Y281" i="1"/>
  <c r="W281" i="1"/>
  <c r="U281" i="1"/>
  <c r="S281" i="1"/>
  <c r="Q281" i="1"/>
  <c r="O281" i="1"/>
  <c r="AT280" i="1"/>
  <c r="AU280" i="1" s="1"/>
  <c r="AP280" i="1"/>
  <c r="AM280" i="1"/>
  <c r="AK280" i="1"/>
  <c r="AI280" i="1"/>
  <c r="AG280" i="1"/>
  <c r="AE280" i="1"/>
  <c r="AC280" i="1"/>
  <c r="AA280" i="1"/>
  <c r="Y280" i="1"/>
  <c r="W280" i="1"/>
  <c r="U280" i="1"/>
  <c r="S280" i="1"/>
  <c r="Q280" i="1"/>
  <c r="O280" i="1"/>
  <c r="AT279" i="1"/>
  <c r="AU279" i="1" s="1"/>
  <c r="AP279" i="1"/>
  <c r="AM279" i="1"/>
  <c r="AK279" i="1"/>
  <c r="AI279" i="1"/>
  <c r="AG279" i="1"/>
  <c r="AE279" i="1"/>
  <c r="AC279" i="1"/>
  <c r="AA279" i="1"/>
  <c r="Y279" i="1"/>
  <c r="W279" i="1"/>
  <c r="U279" i="1"/>
  <c r="S279" i="1"/>
  <c r="Q279" i="1"/>
  <c r="O279" i="1"/>
  <c r="AT278" i="1"/>
  <c r="AU278" i="1" s="1"/>
  <c r="AP278" i="1"/>
  <c r="AM278" i="1"/>
  <c r="AK278" i="1"/>
  <c r="AI278" i="1"/>
  <c r="AG278" i="1"/>
  <c r="AE278" i="1"/>
  <c r="AC278" i="1"/>
  <c r="AA278" i="1"/>
  <c r="Y278" i="1"/>
  <c r="W278" i="1"/>
  <c r="U278" i="1"/>
  <c r="S278" i="1"/>
  <c r="Q278" i="1"/>
  <c r="O278" i="1"/>
  <c r="AT277" i="1"/>
  <c r="AU277" i="1" s="1"/>
  <c r="AP277" i="1"/>
  <c r="AM277" i="1"/>
  <c r="AK277" i="1"/>
  <c r="AI277" i="1"/>
  <c r="AG277" i="1"/>
  <c r="AE277" i="1"/>
  <c r="AC277" i="1"/>
  <c r="AA277" i="1"/>
  <c r="Y277" i="1"/>
  <c r="W277" i="1"/>
  <c r="U277" i="1"/>
  <c r="S277" i="1"/>
  <c r="Q277" i="1"/>
  <c r="O277" i="1"/>
  <c r="AT276" i="1"/>
  <c r="AU276" i="1" s="1"/>
  <c r="AP276" i="1"/>
  <c r="AM276" i="1"/>
  <c r="AK276" i="1"/>
  <c r="AI276" i="1"/>
  <c r="AG276" i="1"/>
  <c r="AE276" i="1"/>
  <c r="AC276" i="1"/>
  <c r="AA276" i="1"/>
  <c r="Y276" i="1"/>
  <c r="W276" i="1"/>
  <c r="U276" i="1"/>
  <c r="S276" i="1"/>
  <c r="Q276" i="1"/>
  <c r="O276" i="1"/>
  <c r="AT275" i="1"/>
  <c r="AU275" i="1" s="1"/>
  <c r="AP275" i="1"/>
  <c r="AM275" i="1"/>
  <c r="AK275" i="1"/>
  <c r="AI275" i="1"/>
  <c r="AG275" i="1"/>
  <c r="AE275" i="1"/>
  <c r="AC275" i="1"/>
  <c r="AA275" i="1"/>
  <c r="Y275" i="1"/>
  <c r="W275" i="1"/>
  <c r="U275" i="1"/>
  <c r="S275" i="1"/>
  <c r="Q275" i="1"/>
  <c r="O275" i="1"/>
  <c r="AT274" i="1"/>
  <c r="AU274" i="1" s="1"/>
  <c r="AP274" i="1"/>
  <c r="AM274" i="1"/>
  <c r="AK274" i="1"/>
  <c r="AI274" i="1"/>
  <c r="AG274" i="1"/>
  <c r="AE274" i="1"/>
  <c r="AC274" i="1"/>
  <c r="AA274" i="1"/>
  <c r="Y274" i="1"/>
  <c r="W274" i="1"/>
  <c r="U274" i="1"/>
  <c r="S274" i="1"/>
  <c r="Q274" i="1"/>
  <c r="O274" i="1"/>
  <c r="AT273" i="1"/>
  <c r="AP273" i="1"/>
  <c r="AM273" i="1"/>
  <c r="AK273" i="1"/>
  <c r="AI273" i="1"/>
  <c r="AG273" i="1"/>
  <c r="AE273" i="1"/>
  <c r="AC273" i="1"/>
  <c r="AA273" i="1"/>
  <c r="Y273" i="1"/>
  <c r="W273" i="1"/>
  <c r="U273" i="1"/>
  <c r="S273" i="1"/>
  <c r="Q273" i="1"/>
  <c r="O273" i="1"/>
  <c r="AT272" i="1"/>
  <c r="AU272" i="1" s="1"/>
  <c r="AU271" i="1" s="1"/>
  <c r="AP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AT271" i="1"/>
  <c r="AP271" i="1"/>
  <c r="AM271" i="1"/>
  <c r="AK271" i="1"/>
  <c r="AI271" i="1"/>
  <c r="AG271" i="1"/>
  <c r="AE271" i="1"/>
  <c r="AC271" i="1"/>
  <c r="AA271" i="1"/>
  <c r="Y271" i="1"/>
  <c r="W271" i="1"/>
  <c r="U271" i="1"/>
  <c r="S271" i="1"/>
  <c r="Q271" i="1"/>
  <c r="O271" i="1"/>
  <c r="AT270" i="1"/>
  <c r="AU270" i="1" s="1"/>
  <c r="AU269" i="1" s="1"/>
  <c r="AP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AT269" i="1"/>
  <c r="AP269" i="1"/>
  <c r="AM269" i="1"/>
  <c r="AK269" i="1"/>
  <c r="AI269" i="1"/>
  <c r="AG269" i="1"/>
  <c r="AE269" i="1"/>
  <c r="AC269" i="1"/>
  <c r="AA269" i="1"/>
  <c r="Y269" i="1"/>
  <c r="W269" i="1"/>
  <c r="U269" i="1"/>
  <c r="S269" i="1"/>
  <c r="Q269" i="1"/>
  <c r="O269" i="1"/>
  <c r="AT268" i="1"/>
  <c r="AU268" i="1" s="1"/>
  <c r="AU267" i="1" s="1"/>
  <c r="AP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AT267" i="1"/>
  <c r="AP267" i="1"/>
  <c r="AM267" i="1"/>
  <c r="AK267" i="1"/>
  <c r="AI267" i="1"/>
  <c r="AG267" i="1"/>
  <c r="AE267" i="1"/>
  <c r="AC267" i="1"/>
  <c r="AA267" i="1"/>
  <c r="Y267" i="1"/>
  <c r="W267" i="1"/>
  <c r="U267" i="1"/>
  <c r="S267" i="1"/>
  <c r="Q267" i="1"/>
  <c r="O267" i="1"/>
  <c r="AT266" i="1"/>
  <c r="AP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AT265" i="1"/>
  <c r="AU265" i="1" s="1"/>
  <c r="AP265" i="1"/>
  <c r="AM265" i="1"/>
  <c r="AK265" i="1"/>
  <c r="AI265" i="1"/>
  <c r="AG265" i="1"/>
  <c r="AE265" i="1"/>
  <c r="AC265" i="1"/>
  <c r="AA265" i="1"/>
  <c r="Y265" i="1"/>
  <c r="W265" i="1"/>
  <c r="U265" i="1"/>
  <c r="S265" i="1"/>
  <c r="Q265" i="1"/>
  <c r="O265" i="1"/>
  <c r="AT264" i="1"/>
  <c r="AU264" i="1" s="1"/>
  <c r="AP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AT263" i="1"/>
  <c r="AU263" i="1" s="1"/>
  <c r="AP263" i="1"/>
  <c r="AM263" i="1"/>
  <c r="AK263" i="1"/>
  <c r="AI263" i="1"/>
  <c r="AG263" i="1"/>
  <c r="AE263" i="1"/>
  <c r="AC263" i="1"/>
  <c r="AA263" i="1"/>
  <c r="Y263" i="1"/>
  <c r="W263" i="1"/>
  <c r="U263" i="1"/>
  <c r="S263" i="1"/>
  <c r="Q263" i="1"/>
  <c r="O263" i="1"/>
  <c r="AT262" i="1"/>
  <c r="AU262" i="1" s="1"/>
  <c r="AP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AT261" i="1"/>
  <c r="AP261" i="1"/>
  <c r="AM261" i="1"/>
  <c r="AK261" i="1"/>
  <c r="AI261" i="1"/>
  <c r="AG261" i="1"/>
  <c r="AE261" i="1"/>
  <c r="AC261" i="1"/>
  <c r="AA261" i="1"/>
  <c r="Y261" i="1"/>
  <c r="W261" i="1"/>
  <c r="U261" i="1"/>
  <c r="S261" i="1"/>
  <c r="Q261" i="1"/>
  <c r="O261" i="1"/>
  <c r="AT260" i="1"/>
  <c r="AU260" i="1" s="1"/>
  <c r="AP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AT259" i="1"/>
  <c r="AU259" i="1" s="1"/>
  <c r="AP259" i="1"/>
  <c r="AM259" i="1"/>
  <c r="AK259" i="1"/>
  <c r="AI259" i="1"/>
  <c r="AG259" i="1"/>
  <c r="AE259" i="1"/>
  <c r="AC259" i="1"/>
  <c r="AA259" i="1"/>
  <c r="Y259" i="1"/>
  <c r="W259" i="1"/>
  <c r="U259" i="1"/>
  <c r="S259" i="1"/>
  <c r="Q259" i="1"/>
  <c r="O259" i="1"/>
  <c r="AT258" i="1"/>
  <c r="AU258" i="1" s="1"/>
  <c r="AP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AT257" i="1"/>
  <c r="AU257" i="1" s="1"/>
  <c r="AP257" i="1"/>
  <c r="AM257" i="1"/>
  <c r="AK257" i="1"/>
  <c r="AI257" i="1"/>
  <c r="AG257" i="1"/>
  <c r="AE257" i="1"/>
  <c r="AC257" i="1"/>
  <c r="AA257" i="1"/>
  <c r="Y257" i="1"/>
  <c r="W257" i="1"/>
  <c r="U257" i="1"/>
  <c r="S257" i="1"/>
  <c r="Q257" i="1"/>
  <c r="O257" i="1"/>
  <c r="AT254" i="1"/>
  <c r="AU254" i="1" s="1"/>
  <c r="AP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AT253" i="1"/>
  <c r="AU253" i="1" s="1"/>
  <c r="AP253" i="1"/>
  <c r="AM253" i="1"/>
  <c r="AK253" i="1"/>
  <c r="AI253" i="1"/>
  <c r="AG253" i="1"/>
  <c r="AE253" i="1"/>
  <c r="AC253" i="1"/>
  <c r="AA253" i="1"/>
  <c r="Y253" i="1"/>
  <c r="W253" i="1"/>
  <c r="U253" i="1"/>
  <c r="S253" i="1"/>
  <c r="Q253" i="1"/>
  <c r="O253" i="1"/>
  <c r="AT252" i="1"/>
  <c r="AU252" i="1" s="1"/>
  <c r="AP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AT251" i="1"/>
  <c r="AU251" i="1" s="1"/>
  <c r="AP251" i="1"/>
  <c r="AM251" i="1"/>
  <c r="AK251" i="1"/>
  <c r="AI251" i="1"/>
  <c r="AG251" i="1"/>
  <c r="AE251" i="1"/>
  <c r="AC251" i="1"/>
  <c r="AA251" i="1"/>
  <c r="Y251" i="1"/>
  <c r="W251" i="1"/>
  <c r="U251" i="1"/>
  <c r="S251" i="1"/>
  <c r="Q251" i="1"/>
  <c r="O251" i="1"/>
  <c r="AT250" i="1"/>
  <c r="AU250" i="1" s="1"/>
  <c r="AP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AT249" i="1"/>
  <c r="AU249" i="1" s="1"/>
  <c r="AP249" i="1"/>
  <c r="AM249" i="1"/>
  <c r="AK249" i="1"/>
  <c r="AI249" i="1"/>
  <c r="AG249" i="1"/>
  <c r="AE249" i="1"/>
  <c r="AC249" i="1"/>
  <c r="AA249" i="1"/>
  <c r="Y249" i="1"/>
  <c r="W249" i="1"/>
  <c r="U249" i="1"/>
  <c r="S249" i="1"/>
  <c r="Q249" i="1"/>
  <c r="O249" i="1"/>
  <c r="AT248" i="1"/>
  <c r="AU248" i="1" s="1"/>
  <c r="AP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AT247" i="1"/>
  <c r="AU247" i="1" s="1"/>
  <c r="AP247" i="1"/>
  <c r="AM247" i="1"/>
  <c r="AK247" i="1"/>
  <c r="AI247" i="1"/>
  <c r="AG247" i="1"/>
  <c r="AE247" i="1"/>
  <c r="AC247" i="1"/>
  <c r="AA247" i="1"/>
  <c r="Y247" i="1"/>
  <c r="W247" i="1"/>
  <c r="U247" i="1"/>
  <c r="S247" i="1"/>
  <c r="Q247" i="1"/>
  <c r="O247" i="1"/>
  <c r="AT246" i="1"/>
  <c r="AU246" i="1" s="1"/>
  <c r="AP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AT255" i="1"/>
  <c r="AU255" i="1" s="1"/>
  <c r="AP255" i="1"/>
  <c r="AM255" i="1"/>
  <c r="AK255" i="1"/>
  <c r="AI255" i="1"/>
  <c r="AG255" i="1"/>
  <c r="AE255" i="1"/>
  <c r="AC255" i="1"/>
  <c r="AA255" i="1"/>
  <c r="Y255" i="1"/>
  <c r="W255" i="1"/>
  <c r="U255" i="1"/>
  <c r="S255" i="1"/>
  <c r="Q255" i="1"/>
  <c r="O255" i="1"/>
  <c r="AT245" i="1"/>
  <c r="AU245" i="1" s="1"/>
  <c r="AP245" i="1"/>
  <c r="AM245" i="1"/>
  <c r="AK245" i="1"/>
  <c r="AI245" i="1"/>
  <c r="AG245" i="1"/>
  <c r="AE245" i="1"/>
  <c r="AC245" i="1"/>
  <c r="AA245" i="1"/>
  <c r="Y245" i="1"/>
  <c r="W245" i="1"/>
  <c r="U245" i="1"/>
  <c r="S245" i="1"/>
  <c r="Q245" i="1"/>
  <c r="O245" i="1"/>
  <c r="AT244" i="1"/>
  <c r="AU244" i="1" s="1"/>
  <c r="AP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AT243" i="1"/>
  <c r="AU243" i="1" s="1"/>
  <c r="AP243" i="1"/>
  <c r="AM243" i="1"/>
  <c r="AK243" i="1"/>
  <c r="AI243" i="1"/>
  <c r="AG243" i="1"/>
  <c r="AE243" i="1"/>
  <c r="AC243" i="1"/>
  <c r="AA243" i="1"/>
  <c r="Y243" i="1"/>
  <c r="W243" i="1"/>
  <c r="U243" i="1"/>
  <c r="S243" i="1"/>
  <c r="Q243" i="1"/>
  <c r="O243" i="1"/>
  <c r="AT242" i="1"/>
  <c r="AU242" i="1" s="1"/>
  <c r="AP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AT241" i="1"/>
  <c r="AU241" i="1" s="1"/>
  <c r="AP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AT256" i="1"/>
  <c r="AU256" i="1" s="1"/>
  <c r="AP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AT240" i="1"/>
  <c r="AU240" i="1" s="1"/>
  <c r="AP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AT239" i="1"/>
  <c r="AU239" i="1" s="1"/>
  <c r="AP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AT238" i="1"/>
  <c r="AU238" i="1" s="1"/>
  <c r="AP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AT237" i="1"/>
  <c r="AU237" i="1" s="1"/>
  <c r="AP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AT236" i="1"/>
  <c r="AU236" i="1" s="1"/>
  <c r="AP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AT235" i="1"/>
  <c r="AU235" i="1" s="1"/>
  <c r="AP235" i="1"/>
  <c r="AM235" i="1"/>
  <c r="AK235" i="1"/>
  <c r="AI235" i="1"/>
  <c r="AG235" i="1"/>
  <c r="AE235" i="1"/>
  <c r="AC235" i="1"/>
  <c r="AA235" i="1"/>
  <c r="Y235" i="1"/>
  <c r="W235" i="1"/>
  <c r="U235" i="1"/>
  <c r="S235" i="1"/>
  <c r="Q235" i="1"/>
  <c r="O235" i="1"/>
  <c r="AT234" i="1"/>
  <c r="AU234" i="1" s="1"/>
  <c r="AP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AT233" i="1"/>
  <c r="AU233" i="1" s="1"/>
  <c r="AP233" i="1"/>
  <c r="AM233" i="1"/>
  <c r="AK233" i="1"/>
  <c r="AI233" i="1"/>
  <c r="AG233" i="1"/>
  <c r="AE233" i="1"/>
  <c r="AC233" i="1"/>
  <c r="AA233" i="1"/>
  <c r="Y233" i="1"/>
  <c r="W233" i="1"/>
  <c r="U233" i="1"/>
  <c r="S233" i="1"/>
  <c r="Q233" i="1"/>
  <c r="O233" i="1"/>
  <c r="AT232" i="1"/>
  <c r="AU232" i="1" s="1"/>
  <c r="AP232" i="1"/>
  <c r="AM232" i="1"/>
  <c r="AK232" i="1"/>
  <c r="AI232" i="1"/>
  <c r="AG232" i="1"/>
  <c r="AE232" i="1"/>
  <c r="AC232" i="1"/>
  <c r="AA232" i="1"/>
  <c r="Y232" i="1"/>
  <c r="W232" i="1"/>
  <c r="U232" i="1"/>
  <c r="S232" i="1"/>
  <c r="Q232" i="1"/>
  <c r="O232" i="1"/>
  <c r="AT231" i="1"/>
  <c r="AU231" i="1" s="1"/>
  <c r="AP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AT230" i="1"/>
  <c r="AU230" i="1" s="1"/>
  <c r="AP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AT229" i="1"/>
  <c r="AU229" i="1" s="1"/>
  <c r="AP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AT228" i="1"/>
  <c r="AU228" i="1" s="1"/>
  <c r="AP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AT227" i="1"/>
  <c r="AU227" i="1" s="1"/>
  <c r="AP227" i="1"/>
  <c r="AM227" i="1"/>
  <c r="AK227" i="1"/>
  <c r="AI227" i="1"/>
  <c r="AG227" i="1"/>
  <c r="AE227" i="1"/>
  <c r="AC227" i="1"/>
  <c r="AA227" i="1"/>
  <c r="Y227" i="1"/>
  <c r="W227" i="1"/>
  <c r="U227" i="1"/>
  <c r="S227" i="1"/>
  <c r="Q227" i="1"/>
  <c r="O227" i="1"/>
  <c r="AT226" i="1"/>
  <c r="AU226" i="1" s="1"/>
  <c r="AP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AT225" i="1"/>
  <c r="AU225" i="1" s="1"/>
  <c r="AP225" i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AT224" i="1"/>
  <c r="AU224" i="1" s="1"/>
  <c r="AP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AT223" i="1"/>
  <c r="AU223" i="1" s="1"/>
  <c r="AP223" i="1"/>
  <c r="AM223" i="1"/>
  <c r="AK223" i="1"/>
  <c r="AI223" i="1"/>
  <c r="AG223" i="1"/>
  <c r="AE223" i="1"/>
  <c r="AC223" i="1"/>
  <c r="AA223" i="1"/>
  <c r="Y223" i="1"/>
  <c r="W223" i="1"/>
  <c r="U223" i="1"/>
  <c r="S223" i="1"/>
  <c r="Q223" i="1"/>
  <c r="O223" i="1"/>
  <c r="AT222" i="1"/>
  <c r="AU222" i="1" s="1"/>
  <c r="AP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AT221" i="1"/>
  <c r="AU221" i="1" s="1"/>
  <c r="AP221" i="1"/>
  <c r="AM221" i="1"/>
  <c r="AK221" i="1"/>
  <c r="AI221" i="1"/>
  <c r="AG221" i="1"/>
  <c r="AE221" i="1"/>
  <c r="AC221" i="1"/>
  <c r="AA221" i="1"/>
  <c r="Y221" i="1"/>
  <c r="W221" i="1"/>
  <c r="U221" i="1"/>
  <c r="S221" i="1"/>
  <c r="Q221" i="1"/>
  <c r="O221" i="1"/>
  <c r="AT220" i="1"/>
  <c r="AP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AT219" i="1"/>
  <c r="AU219" i="1" s="1"/>
  <c r="AP219" i="1"/>
  <c r="AM219" i="1"/>
  <c r="AK219" i="1"/>
  <c r="AI219" i="1"/>
  <c r="AG219" i="1"/>
  <c r="AE219" i="1"/>
  <c r="AC219" i="1"/>
  <c r="AA219" i="1"/>
  <c r="Y219" i="1"/>
  <c r="W219" i="1"/>
  <c r="U219" i="1"/>
  <c r="S219" i="1"/>
  <c r="Q219" i="1"/>
  <c r="O219" i="1"/>
  <c r="AT218" i="1"/>
  <c r="AU218" i="1" s="1"/>
  <c r="AP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AT184" i="1"/>
  <c r="AU184" i="1" s="1"/>
  <c r="AP184" i="1"/>
  <c r="AM184" i="1"/>
  <c r="AK184" i="1"/>
  <c r="AI184" i="1"/>
  <c r="AG184" i="1"/>
  <c r="AE184" i="1"/>
  <c r="AC184" i="1"/>
  <c r="AA184" i="1"/>
  <c r="Y184" i="1"/>
  <c r="W184" i="1"/>
  <c r="U184" i="1"/>
  <c r="S184" i="1"/>
  <c r="Q184" i="1"/>
  <c r="O184" i="1"/>
  <c r="AT183" i="1"/>
  <c r="AU183" i="1" s="1"/>
  <c r="AP183" i="1"/>
  <c r="AM183" i="1"/>
  <c r="AK183" i="1"/>
  <c r="AI183" i="1"/>
  <c r="AG183" i="1"/>
  <c r="AE183" i="1"/>
  <c r="AC183" i="1"/>
  <c r="AA183" i="1"/>
  <c r="Y183" i="1"/>
  <c r="W183" i="1"/>
  <c r="U183" i="1"/>
  <c r="S183" i="1"/>
  <c r="Q183" i="1"/>
  <c r="O183" i="1"/>
  <c r="AT182" i="1"/>
  <c r="AU182" i="1" s="1"/>
  <c r="AP182" i="1"/>
  <c r="AM182" i="1"/>
  <c r="AK182" i="1"/>
  <c r="AI182" i="1"/>
  <c r="AG182" i="1"/>
  <c r="AE182" i="1"/>
  <c r="AC182" i="1"/>
  <c r="AA182" i="1"/>
  <c r="Y182" i="1"/>
  <c r="W182" i="1"/>
  <c r="U182" i="1"/>
  <c r="S182" i="1"/>
  <c r="Q182" i="1"/>
  <c r="O182" i="1"/>
  <c r="AT172" i="1"/>
  <c r="AU172" i="1" s="1"/>
  <c r="AP172" i="1"/>
  <c r="AM172" i="1"/>
  <c r="AK172" i="1"/>
  <c r="AI172" i="1"/>
  <c r="AG172" i="1"/>
  <c r="AE172" i="1"/>
  <c r="AC172" i="1"/>
  <c r="AA172" i="1"/>
  <c r="Y172" i="1"/>
  <c r="W172" i="1"/>
  <c r="U172" i="1"/>
  <c r="S172" i="1"/>
  <c r="Q172" i="1"/>
  <c r="O172" i="1"/>
  <c r="AT152" i="1"/>
  <c r="AU152" i="1" s="1"/>
  <c r="AP152" i="1"/>
  <c r="AM152" i="1"/>
  <c r="AK152" i="1"/>
  <c r="AI152" i="1"/>
  <c r="AG152" i="1"/>
  <c r="AE152" i="1"/>
  <c r="AC152" i="1"/>
  <c r="AA152" i="1"/>
  <c r="Y152" i="1"/>
  <c r="W152" i="1"/>
  <c r="U152" i="1"/>
  <c r="S152" i="1"/>
  <c r="Q152" i="1"/>
  <c r="O152" i="1"/>
  <c r="AT138" i="1"/>
  <c r="AU138" i="1" s="1"/>
  <c r="AP138" i="1"/>
  <c r="AM138" i="1"/>
  <c r="AK138" i="1"/>
  <c r="AI138" i="1"/>
  <c r="AG138" i="1"/>
  <c r="AE138" i="1"/>
  <c r="AC138" i="1"/>
  <c r="AA138" i="1"/>
  <c r="Y138" i="1"/>
  <c r="W138" i="1"/>
  <c r="U138" i="1"/>
  <c r="S138" i="1"/>
  <c r="Q138" i="1"/>
  <c r="O138" i="1"/>
  <c r="AT137" i="1"/>
  <c r="AU137" i="1" s="1"/>
  <c r="AP137" i="1"/>
  <c r="U137" i="1"/>
  <c r="S137" i="1"/>
  <c r="Q137" i="1"/>
  <c r="AT136" i="1"/>
  <c r="AU136" i="1" s="1"/>
  <c r="AP136" i="1"/>
  <c r="U136" i="1"/>
  <c r="S136" i="1"/>
  <c r="Q136" i="1"/>
  <c r="AT135" i="1"/>
  <c r="AU135" i="1" s="1"/>
  <c r="AP135" i="1"/>
  <c r="U135" i="1"/>
  <c r="S135" i="1"/>
  <c r="Q135" i="1"/>
  <c r="AT124" i="1"/>
  <c r="AU124" i="1" s="1"/>
  <c r="AP124" i="1"/>
  <c r="U124" i="1"/>
  <c r="S124" i="1"/>
  <c r="Q124" i="1"/>
  <c r="AT123" i="1"/>
  <c r="AU123" i="1" s="1"/>
  <c r="AP123" i="1"/>
  <c r="U123" i="1"/>
  <c r="S123" i="1"/>
  <c r="Q123" i="1"/>
  <c r="AT122" i="1"/>
  <c r="AU122" i="1" s="1"/>
  <c r="AP122" i="1"/>
  <c r="U122" i="1"/>
  <c r="S122" i="1"/>
  <c r="Q122" i="1"/>
  <c r="AT121" i="1"/>
  <c r="AU121" i="1" s="1"/>
  <c r="AP121" i="1"/>
  <c r="U121" i="1"/>
  <c r="S121" i="1"/>
  <c r="Q121" i="1"/>
  <c r="AT120" i="1"/>
  <c r="AU120" i="1" s="1"/>
  <c r="AP120" i="1"/>
  <c r="U120" i="1"/>
  <c r="S120" i="1"/>
  <c r="Q120" i="1"/>
  <c r="AT119" i="1"/>
  <c r="AU119" i="1" s="1"/>
  <c r="AP119" i="1"/>
  <c r="U119" i="1"/>
  <c r="S119" i="1"/>
  <c r="Q119" i="1"/>
  <c r="Q110" i="1"/>
  <c r="S110" i="1"/>
  <c r="AP110" i="1"/>
  <c r="AT110" i="1"/>
  <c r="AU110" i="1" s="1"/>
  <c r="O111" i="1"/>
  <c r="Q111" i="1"/>
  <c r="S111" i="1"/>
  <c r="U111" i="1"/>
  <c r="W111" i="1"/>
  <c r="Y111" i="1"/>
  <c r="AA111" i="1"/>
  <c r="AC111" i="1"/>
  <c r="AE111" i="1"/>
  <c r="AG111" i="1"/>
  <c r="AI111" i="1"/>
  <c r="AK111" i="1"/>
  <c r="AM111" i="1"/>
  <c r="AP111" i="1"/>
  <c r="AT111" i="1"/>
  <c r="AU111" i="1" s="1"/>
  <c r="O112" i="1"/>
  <c r="Q112" i="1"/>
  <c r="S112" i="1"/>
  <c r="U112" i="1"/>
  <c r="W112" i="1"/>
  <c r="Y112" i="1"/>
  <c r="AA112" i="1"/>
  <c r="AC112" i="1"/>
  <c r="AE112" i="1"/>
  <c r="AG112" i="1"/>
  <c r="AI112" i="1"/>
  <c r="AK112" i="1"/>
  <c r="AM112" i="1"/>
  <c r="AP112" i="1"/>
  <c r="AT112" i="1"/>
  <c r="AU112" i="1" s="1"/>
  <c r="Q113" i="1"/>
  <c r="S113" i="1"/>
  <c r="U113" i="1"/>
  <c r="AP113" i="1"/>
  <c r="AT113" i="1"/>
  <c r="AU113" i="1" s="1"/>
  <c r="Q114" i="1"/>
  <c r="S114" i="1"/>
  <c r="U114" i="1"/>
  <c r="AP114" i="1"/>
  <c r="AT114" i="1"/>
  <c r="AU114" i="1" s="1"/>
  <c r="Q115" i="1"/>
  <c r="S115" i="1"/>
  <c r="U115" i="1"/>
  <c r="AP115" i="1"/>
  <c r="AT115" i="1"/>
  <c r="AU115" i="1" s="1"/>
  <c r="Q116" i="1"/>
  <c r="S116" i="1"/>
  <c r="U116" i="1"/>
  <c r="AP116" i="1"/>
  <c r="AT116" i="1"/>
  <c r="AU116" i="1" s="1"/>
  <c r="Q117" i="1"/>
  <c r="S117" i="1"/>
  <c r="U117" i="1"/>
  <c r="AP117" i="1"/>
  <c r="AT117" i="1"/>
  <c r="AU117" i="1" s="1"/>
  <c r="Q118" i="1"/>
  <c r="S118" i="1"/>
  <c r="U118" i="1"/>
  <c r="AP118" i="1"/>
  <c r="AT118" i="1"/>
  <c r="AU118" i="1" s="1"/>
  <c r="AU261" i="1" l="1"/>
  <c r="AU273" i="1"/>
  <c r="AU266" i="1" s="1"/>
  <c r="AU220" i="1"/>
  <c r="AU284" i="1"/>
  <c r="AU283" i="1" s="1"/>
  <c r="AQ291" i="1"/>
  <c r="AQ290" i="1"/>
  <c r="AQ289" i="1"/>
  <c r="AQ288" i="1"/>
  <c r="AQ287" i="1"/>
  <c r="AQ286" i="1"/>
  <c r="AQ285" i="1"/>
  <c r="AQ254" i="1"/>
  <c r="AQ246" i="1"/>
  <c r="AQ250" i="1"/>
  <c r="AQ276" i="1"/>
  <c r="AQ275" i="1"/>
  <c r="AQ279" i="1"/>
  <c r="AQ280" i="1"/>
  <c r="AQ281" i="1"/>
  <c r="AQ283" i="1"/>
  <c r="AQ258" i="1"/>
  <c r="AQ262" i="1"/>
  <c r="AQ266" i="1"/>
  <c r="AQ269" i="1"/>
  <c r="AQ274" i="1"/>
  <c r="AQ278" i="1"/>
  <c r="AQ277" i="1"/>
  <c r="AQ248" i="1"/>
  <c r="AQ251" i="1"/>
  <c r="AQ249" i="1"/>
  <c r="AQ247" i="1"/>
  <c r="AQ252" i="1"/>
  <c r="AQ253" i="1"/>
  <c r="AQ261" i="1"/>
  <c r="AQ265" i="1"/>
  <c r="AQ268" i="1"/>
  <c r="AQ272" i="1"/>
  <c r="AQ237" i="1"/>
  <c r="AQ260" i="1"/>
  <c r="AQ264" i="1"/>
  <c r="AQ271" i="1"/>
  <c r="AQ273" i="1"/>
  <c r="AQ257" i="1"/>
  <c r="AQ242" i="1"/>
  <c r="AQ259" i="1"/>
  <c r="AQ263" i="1"/>
  <c r="AQ270" i="1"/>
  <c r="AQ222" i="1"/>
  <c r="AQ220" i="1"/>
  <c r="AQ241" i="1"/>
  <c r="AQ244" i="1"/>
  <c r="AQ236" i="1"/>
  <c r="AQ245" i="1"/>
  <c r="AQ243" i="1"/>
  <c r="AQ255" i="1"/>
  <c r="AQ231" i="1"/>
  <c r="AQ238" i="1"/>
  <c r="AQ239" i="1"/>
  <c r="AQ240" i="1"/>
  <c r="AQ256" i="1"/>
  <c r="AQ221" i="1"/>
  <c r="AQ225" i="1"/>
  <c r="AQ234" i="1"/>
  <c r="AQ224" i="1"/>
  <c r="AQ230" i="1"/>
  <c r="AQ233" i="1"/>
  <c r="AQ223" i="1"/>
  <c r="AQ227" i="1"/>
  <c r="AQ229" i="1"/>
  <c r="AQ232" i="1"/>
  <c r="AQ226" i="1"/>
  <c r="AQ235" i="1"/>
  <c r="AQ228" i="1"/>
  <c r="AQ218" i="1"/>
  <c r="AQ219" i="1"/>
  <c r="AQ183" i="1"/>
  <c r="AQ184" i="1"/>
  <c r="AQ182" i="1"/>
  <c r="AQ172" i="1"/>
  <c r="AQ152" i="1"/>
  <c r="AQ136" i="1"/>
  <c r="AQ135" i="1"/>
  <c r="AQ137" i="1"/>
  <c r="AQ138" i="1"/>
  <c r="AQ117" i="1"/>
  <c r="AQ110" i="1"/>
  <c r="AQ114" i="1"/>
  <c r="AQ124" i="1"/>
  <c r="AQ115" i="1"/>
  <c r="AQ113" i="1"/>
  <c r="AQ118" i="1"/>
  <c r="AQ122" i="1"/>
  <c r="AQ116" i="1"/>
  <c r="AQ112" i="1"/>
  <c r="AQ111" i="1"/>
  <c r="AQ121" i="1"/>
  <c r="AQ123" i="1"/>
  <c r="AQ119" i="1"/>
  <c r="AQ120" i="1"/>
  <c r="AT217" i="1"/>
  <c r="AU217" i="1" s="1"/>
  <c r="AU216" i="1" s="1"/>
  <c r="AP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AT216" i="1"/>
  <c r="AP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AT215" i="1"/>
  <c r="AP215" i="1"/>
  <c r="AM215" i="1"/>
  <c r="AK215" i="1"/>
  <c r="AI215" i="1"/>
  <c r="AG215" i="1"/>
  <c r="AE215" i="1"/>
  <c r="AC215" i="1"/>
  <c r="AA215" i="1"/>
  <c r="Y215" i="1"/>
  <c r="W215" i="1"/>
  <c r="U215" i="1"/>
  <c r="S215" i="1"/>
  <c r="Q215" i="1"/>
  <c r="O215" i="1"/>
  <c r="AT214" i="1"/>
  <c r="AU214" i="1" s="1"/>
  <c r="AP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AT213" i="1"/>
  <c r="AU213" i="1" s="1"/>
  <c r="AP213" i="1"/>
  <c r="AM213" i="1"/>
  <c r="AK213" i="1"/>
  <c r="AI213" i="1"/>
  <c r="AG213" i="1"/>
  <c r="AE213" i="1"/>
  <c r="AC213" i="1"/>
  <c r="AA213" i="1"/>
  <c r="Y213" i="1"/>
  <c r="W213" i="1"/>
  <c r="U213" i="1"/>
  <c r="S213" i="1"/>
  <c r="Q213" i="1"/>
  <c r="O213" i="1"/>
  <c r="AT212" i="1"/>
  <c r="AU212" i="1" s="1"/>
  <c r="AP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AT211" i="1"/>
  <c r="AP211" i="1"/>
  <c r="AM211" i="1"/>
  <c r="AK211" i="1"/>
  <c r="AI211" i="1"/>
  <c r="AG211" i="1"/>
  <c r="AE211" i="1"/>
  <c r="AC211" i="1"/>
  <c r="AA211" i="1"/>
  <c r="Y211" i="1"/>
  <c r="W211" i="1"/>
  <c r="U211" i="1"/>
  <c r="S211" i="1"/>
  <c r="Q211" i="1"/>
  <c r="O211" i="1"/>
  <c r="AT210" i="1"/>
  <c r="AP210" i="1"/>
  <c r="AM210" i="1"/>
  <c r="AK210" i="1"/>
  <c r="AI210" i="1"/>
  <c r="AG210" i="1"/>
  <c r="AE210" i="1"/>
  <c r="AC210" i="1"/>
  <c r="AA210" i="1"/>
  <c r="Y210" i="1"/>
  <c r="W210" i="1"/>
  <c r="U210" i="1"/>
  <c r="S210" i="1"/>
  <c r="Q210" i="1"/>
  <c r="O210" i="1"/>
  <c r="AT209" i="1"/>
  <c r="AU209" i="1" s="1"/>
  <c r="AP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AT208" i="1"/>
  <c r="AU208" i="1" s="1"/>
  <c r="AP208" i="1"/>
  <c r="AM208" i="1"/>
  <c r="AK208" i="1"/>
  <c r="AI208" i="1"/>
  <c r="AG208" i="1"/>
  <c r="AE208" i="1"/>
  <c r="AC208" i="1"/>
  <c r="AA208" i="1"/>
  <c r="Y208" i="1"/>
  <c r="W208" i="1"/>
  <c r="U208" i="1"/>
  <c r="S208" i="1"/>
  <c r="Q208" i="1"/>
  <c r="O208" i="1"/>
  <c r="AT207" i="1"/>
  <c r="AU207" i="1" s="1"/>
  <c r="AP207" i="1"/>
  <c r="AM207" i="1"/>
  <c r="AK207" i="1"/>
  <c r="AI207" i="1"/>
  <c r="AG207" i="1"/>
  <c r="AE207" i="1"/>
  <c r="AC207" i="1"/>
  <c r="AA207" i="1"/>
  <c r="Y207" i="1"/>
  <c r="W207" i="1"/>
  <c r="U207" i="1"/>
  <c r="S207" i="1"/>
  <c r="Q207" i="1"/>
  <c r="O207" i="1"/>
  <c r="AT206" i="1"/>
  <c r="AP206" i="1"/>
  <c r="AM206" i="1"/>
  <c r="AK206" i="1"/>
  <c r="AI206" i="1"/>
  <c r="AG206" i="1"/>
  <c r="AE206" i="1"/>
  <c r="AC206" i="1"/>
  <c r="AA206" i="1"/>
  <c r="Y206" i="1"/>
  <c r="W206" i="1"/>
  <c r="U206" i="1"/>
  <c r="S206" i="1"/>
  <c r="Q206" i="1"/>
  <c r="O206" i="1"/>
  <c r="AT190" i="1"/>
  <c r="AU190" i="1" s="1"/>
  <c r="AP190" i="1"/>
  <c r="AM190" i="1"/>
  <c r="AK190" i="1"/>
  <c r="AI190" i="1"/>
  <c r="AG190" i="1"/>
  <c r="AE190" i="1"/>
  <c r="AC190" i="1"/>
  <c r="AA190" i="1"/>
  <c r="Y190" i="1"/>
  <c r="W190" i="1"/>
  <c r="U190" i="1"/>
  <c r="S190" i="1"/>
  <c r="Q190" i="1"/>
  <c r="O190" i="1"/>
  <c r="AT189" i="1"/>
  <c r="AU189" i="1" s="1"/>
  <c r="AP189" i="1"/>
  <c r="AM189" i="1"/>
  <c r="AK189" i="1"/>
  <c r="AI189" i="1"/>
  <c r="AG189" i="1"/>
  <c r="AE189" i="1"/>
  <c r="AC189" i="1"/>
  <c r="AA189" i="1"/>
  <c r="Y189" i="1"/>
  <c r="W189" i="1"/>
  <c r="U189" i="1"/>
  <c r="S189" i="1"/>
  <c r="Q189" i="1"/>
  <c r="O189" i="1"/>
  <c r="AT188" i="1"/>
  <c r="AU188" i="1" s="1"/>
  <c r="AP188" i="1"/>
  <c r="AM188" i="1"/>
  <c r="AK188" i="1"/>
  <c r="AI188" i="1"/>
  <c r="AG188" i="1"/>
  <c r="AE188" i="1"/>
  <c r="AC188" i="1"/>
  <c r="AA188" i="1"/>
  <c r="Y188" i="1"/>
  <c r="W188" i="1"/>
  <c r="U188" i="1"/>
  <c r="S188" i="1"/>
  <c r="Q188" i="1"/>
  <c r="O188" i="1"/>
  <c r="AT187" i="1"/>
  <c r="AU187" i="1" s="1"/>
  <c r="AP187" i="1"/>
  <c r="AM187" i="1"/>
  <c r="AK187" i="1"/>
  <c r="AI187" i="1"/>
  <c r="AG187" i="1"/>
  <c r="AE187" i="1"/>
  <c r="AC187" i="1"/>
  <c r="AA187" i="1"/>
  <c r="Y187" i="1"/>
  <c r="W187" i="1"/>
  <c r="U187" i="1"/>
  <c r="S187" i="1"/>
  <c r="Q187" i="1"/>
  <c r="O187" i="1"/>
  <c r="AT186" i="1"/>
  <c r="AU186" i="1" s="1"/>
  <c r="AP186" i="1"/>
  <c r="AM186" i="1"/>
  <c r="AK186" i="1"/>
  <c r="AI186" i="1"/>
  <c r="AG186" i="1"/>
  <c r="AE186" i="1"/>
  <c r="AC186" i="1"/>
  <c r="AA186" i="1"/>
  <c r="Y186" i="1"/>
  <c r="W186" i="1"/>
  <c r="U186" i="1"/>
  <c r="S186" i="1"/>
  <c r="Q186" i="1"/>
  <c r="O186" i="1"/>
  <c r="AT185" i="1"/>
  <c r="AU185" i="1" s="1"/>
  <c r="AP185" i="1"/>
  <c r="AM185" i="1"/>
  <c r="AK185" i="1"/>
  <c r="AI185" i="1"/>
  <c r="AG185" i="1"/>
  <c r="AE185" i="1"/>
  <c r="AC185" i="1"/>
  <c r="AA185" i="1"/>
  <c r="Y185" i="1"/>
  <c r="W185" i="1"/>
  <c r="U185" i="1"/>
  <c r="S185" i="1"/>
  <c r="Q185" i="1"/>
  <c r="O185" i="1"/>
  <c r="AT181" i="1"/>
  <c r="AU181" i="1" s="1"/>
  <c r="AP181" i="1"/>
  <c r="AM181" i="1"/>
  <c r="AK181" i="1"/>
  <c r="AI181" i="1"/>
  <c r="AG181" i="1"/>
  <c r="AE181" i="1"/>
  <c r="AC181" i="1"/>
  <c r="AA181" i="1"/>
  <c r="Y181" i="1"/>
  <c r="W181" i="1"/>
  <c r="U181" i="1"/>
  <c r="S181" i="1"/>
  <c r="Q181" i="1"/>
  <c r="O181" i="1"/>
  <c r="AT180" i="1"/>
  <c r="AU180" i="1" s="1"/>
  <c r="AP180" i="1"/>
  <c r="AM180" i="1"/>
  <c r="AK180" i="1"/>
  <c r="AI180" i="1"/>
  <c r="AG180" i="1"/>
  <c r="AE180" i="1"/>
  <c r="AC180" i="1"/>
  <c r="AA180" i="1"/>
  <c r="Y180" i="1"/>
  <c r="W180" i="1"/>
  <c r="U180" i="1"/>
  <c r="S180" i="1"/>
  <c r="Q180" i="1"/>
  <c r="O180" i="1"/>
  <c r="AT179" i="1"/>
  <c r="AU179" i="1" s="1"/>
  <c r="AP179" i="1"/>
  <c r="AM179" i="1"/>
  <c r="AK179" i="1"/>
  <c r="AI179" i="1"/>
  <c r="AG179" i="1"/>
  <c r="AE179" i="1"/>
  <c r="AC179" i="1"/>
  <c r="AA179" i="1"/>
  <c r="Y179" i="1"/>
  <c r="W179" i="1"/>
  <c r="U179" i="1"/>
  <c r="S179" i="1"/>
  <c r="Q179" i="1"/>
  <c r="O179" i="1"/>
  <c r="AT178" i="1"/>
  <c r="AU178" i="1" s="1"/>
  <c r="AP178" i="1"/>
  <c r="AM178" i="1"/>
  <c r="AK178" i="1"/>
  <c r="AI178" i="1"/>
  <c r="AG178" i="1"/>
  <c r="AE178" i="1"/>
  <c r="AC178" i="1"/>
  <c r="AA178" i="1"/>
  <c r="Y178" i="1"/>
  <c r="W178" i="1"/>
  <c r="U178" i="1"/>
  <c r="S178" i="1"/>
  <c r="Q178" i="1"/>
  <c r="O178" i="1"/>
  <c r="AT177" i="1"/>
  <c r="AP177" i="1"/>
  <c r="AM177" i="1"/>
  <c r="AK177" i="1"/>
  <c r="AI177" i="1"/>
  <c r="AG177" i="1"/>
  <c r="AE177" i="1"/>
  <c r="AC177" i="1"/>
  <c r="AA177" i="1"/>
  <c r="Y177" i="1"/>
  <c r="W177" i="1"/>
  <c r="U177" i="1"/>
  <c r="S177" i="1"/>
  <c r="Q177" i="1"/>
  <c r="O177" i="1"/>
  <c r="AT174" i="1"/>
  <c r="AU174" i="1" s="1"/>
  <c r="AP174" i="1"/>
  <c r="AM174" i="1"/>
  <c r="AK174" i="1"/>
  <c r="AI174" i="1"/>
  <c r="AG174" i="1"/>
  <c r="AE174" i="1"/>
  <c r="AC174" i="1"/>
  <c r="AA174" i="1"/>
  <c r="Y174" i="1"/>
  <c r="W174" i="1"/>
  <c r="U174" i="1"/>
  <c r="S174" i="1"/>
  <c r="Q174" i="1"/>
  <c r="O174" i="1"/>
  <c r="AT173" i="1"/>
  <c r="AU173" i="1" s="1"/>
  <c r="AP173" i="1"/>
  <c r="AM173" i="1"/>
  <c r="AK173" i="1"/>
  <c r="AI173" i="1"/>
  <c r="AG173" i="1"/>
  <c r="AE173" i="1"/>
  <c r="AC173" i="1"/>
  <c r="AA173" i="1"/>
  <c r="Y173" i="1"/>
  <c r="W173" i="1"/>
  <c r="U173" i="1"/>
  <c r="S173" i="1"/>
  <c r="Q173" i="1"/>
  <c r="O173" i="1"/>
  <c r="AT171" i="1"/>
  <c r="AU171" i="1" s="1"/>
  <c r="AP171" i="1"/>
  <c r="AM171" i="1"/>
  <c r="AK171" i="1"/>
  <c r="AI171" i="1"/>
  <c r="AG171" i="1"/>
  <c r="AE171" i="1"/>
  <c r="AC171" i="1"/>
  <c r="AA171" i="1"/>
  <c r="Y171" i="1"/>
  <c r="W171" i="1"/>
  <c r="U171" i="1"/>
  <c r="S171" i="1"/>
  <c r="Q171" i="1"/>
  <c r="O171" i="1"/>
  <c r="AT170" i="1"/>
  <c r="AU170" i="1" s="1"/>
  <c r="AP170" i="1"/>
  <c r="AM170" i="1"/>
  <c r="AK170" i="1"/>
  <c r="AI170" i="1"/>
  <c r="AG170" i="1"/>
  <c r="AE170" i="1"/>
  <c r="AC170" i="1"/>
  <c r="AA170" i="1"/>
  <c r="Y170" i="1"/>
  <c r="W170" i="1"/>
  <c r="U170" i="1"/>
  <c r="S170" i="1"/>
  <c r="Q170" i="1"/>
  <c r="O170" i="1"/>
  <c r="AT169" i="1"/>
  <c r="AU169" i="1" s="1"/>
  <c r="AP169" i="1"/>
  <c r="AM169" i="1"/>
  <c r="AK169" i="1"/>
  <c r="AI169" i="1"/>
  <c r="AG169" i="1"/>
  <c r="AE169" i="1"/>
  <c r="AC169" i="1"/>
  <c r="AA169" i="1"/>
  <c r="Y169" i="1"/>
  <c r="W169" i="1"/>
  <c r="U169" i="1"/>
  <c r="S169" i="1"/>
  <c r="Q169" i="1"/>
  <c r="O169" i="1"/>
  <c r="AT167" i="1"/>
  <c r="AU167" i="1" s="1"/>
  <c r="AP167" i="1"/>
  <c r="AM167" i="1"/>
  <c r="AK167" i="1"/>
  <c r="AI167" i="1"/>
  <c r="AG167" i="1"/>
  <c r="AE167" i="1"/>
  <c r="AC167" i="1"/>
  <c r="AA167" i="1"/>
  <c r="Y167" i="1"/>
  <c r="W167" i="1"/>
  <c r="U167" i="1"/>
  <c r="S167" i="1"/>
  <c r="Q167" i="1"/>
  <c r="O167" i="1"/>
  <c r="AT166" i="1"/>
  <c r="AU166" i="1" s="1"/>
  <c r="AP166" i="1"/>
  <c r="AM166" i="1"/>
  <c r="AK166" i="1"/>
  <c r="AI166" i="1"/>
  <c r="AG166" i="1"/>
  <c r="AE166" i="1"/>
  <c r="AC166" i="1"/>
  <c r="AA166" i="1"/>
  <c r="Y166" i="1"/>
  <c r="W166" i="1"/>
  <c r="U166" i="1"/>
  <c r="S166" i="1"/>
  <c r="Q166" i="1"/>
  <c r="O166" i="1"/>
  <c r="AT165" i="1"/>
  <c r="AP165" i="1"/>
  <c r="AM165" i="1"/>
  <c r="AK165" i="1"/>
  <c r="AI165" i="1"/>
  <c r="AG165" i="1"/>
  <c r="AE165" i="1"/>
  <c r="AC165" i="1"/>
  <c r="AA165" i="1"/>
  <c r="Y165" i="1"/>
  <c r="W165" i="1"/>
  <c r="U165" i="1"/>
  <c r="S165" i="1"/>
  <c r="Q165" i="1"/>
  <c r="O165" i="1"/>
  <c r="AT164" i="1"/>
  <c r="AU164" i="1" s="1"/>
  <c r="AP164" i="1"/>
  <c r="AM164" i="1"/>
  <c r="AK164" i="1"/>
  <c r="AI164" i="1"/>
  <c r="AG164" i="1"/>
  <c r="AE164" i="1"/>
  <c r="AC164" i="1"/>
  <c r="AA164" i="1"/>
  <c r="Y164" i="1"/>
  <c r="W164" i="1"/>
  <c r="U164" i="1"/>
  <c r="S164" i="1"/>
  <c r="Q164" i="1"/>
  <c r="O164" i="1"/>
  <c r="AT163" i="1"/>
  <c r="AU163" i="1" s="1"/>
  <c r="AP163" i="1"/>
  <c r="AM163" i="1"/>
  <c r="AK163" i="1"/>
  <c r="AI163" i="1"/>
  <c r="AG163" i="1"/>
  <c r="AE163" i="1"/>
  <c r="AC163" i="1"/>
  <c r="AA163" i="1"/>
  <c r="Y163" i="1"/>
  <c r="W163" i="1"/>
  <c r="U163" i="1"/>
  <c r="S163" i="1"/>
  <c r="Q163" i="1"/>
  <c r="O163" i="1"/>
  <c r="AT162" i="1"/>
  <c r="AP162" i="1"/>
  <c r="AM162" i="1"/>
  <c r="AK162" i="1"/>
  <c r="AI162" i="1"/>
  <c r="AG162" i="1"/>
  <c r="AE162" i="1"/>
  <c r="AC162" i="1"/>
  <c r="AA162" i="1"/>
  <c r="Y162" i="1"/>
  <c r="W162" i="1"/>
  <c r="U162" i="1"/>
  <c r="S162" i="1"/>
  <c r="Q162" i="1"/>
  <c r="O162" i="1"/>
  <c r="AT161" i="1"/>
  <c r="AU161" i="1" s="1"/>
  <c r="AP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AT159" i="1"/>
  <c r="AU159" i="1" s="1"/>
  <c r="AP159" i="1"/>
  <c r="AM159" i="1"/>
  <c r="AK159" i="1"/>
  <c r="AI159" i="1"/>
  <c r="AG159" i="1"/>
  <c r="AE159" i="1"/>
  <c r="AC159" i="1"/>
  <c r="AA159" i="1"/>
  <c r="Y159" i="1"/>
  <c r="W159" i="1"/>
  <c r="U159" i="1"/>
  <c r="S159" i="1"/>
  <c r="Q159" i="1"/>
  <c r="O159" i="1"/>
  <c r="AT158" i="1"/>
  <c r="AU158" i="1" s="1"/>
  <c r="AP158" i="1"/>
  <c r="AM158" i="1"/>
  <c r="AK158" i="1"/>
  <c r="AI158" i="1"/>
  <c r="AG158" i="1"/>
  <c r="AE158" i="1"/>
  <c r="AC158" i="1"/>
  <c r="AA158" i="1"/>
  <c r="Y158" i="1"/>
  <c r="W158" i="1"/>
  <c r="U158" i="1"/>
  <c r="S158" i="1"/>
  <c r="Q158" i="1"/>
  <c r="O158" i="1"/>
  <c r="AT157" i="1"/>
  <c r="AP157" i="1"/>
  <c r="AM157" i="1"/>
  <c r="AK157" i="1"/>
  <c r="AI157" i="1"/>
  <c r="AG157" i="1"/>
  <c r="AE157" i="1"/>
  <c r="AC157" i="1"/>
  <c r="AA157" i="1"/>
  <c r="Y157" i="1"/>
  <c r="W157" i="1"/>
  <c r="U157" i="1"/>
  <c r="S157" i="1"/>
  <c r="Q157" i="1"/>
  <c r="O157" i="1"/>
  <c r="AT156" i="1"/>
  <c r="AP156" i="1"/>
  <c r="AM156" i="1"/>
  <c r="AK156" i="1"/>
  <c r="AI156" i="1"/>
  <c r="AG156" i="1"/>
  <c r="AE156" i="1"/>
  <c r="AC156" i="1"/>
  <c r="AA156" i="1"/>
  <c r="Y156" i="1"/>
  <c r="W156" i="1"/>
  <c r="U156" i="1"/>
  <c r="S156" i="1"/>
  <c r="Q156" i="1"/>
  <c r="O156" i="1"/>
  <c r="AT154" i="1"/>
  <c r="AU154" i="1" s="1"/>
  <c r="AP154" i="1"/>
  <c r="AM154" i="1"/>
  <c r="AK154" i="1"/>
  <c r="AI154" i="1"/>
  <c r="AG154" i="1"/>
  <c r="AE154" i="1"/>
  <c r="AC154" i="1"/>
  <c r="AA154" i="1"/>
  <c r="Y154" i="1"/>
  <c r="W154" i="1"/>
  <c r="U154" i="1"/>
  <c r="S154" i="1"/>
  <c r="Q154" i="1"/>
  <c r="O154" i="1"/>
  <c r="AT153" i="1"/>
  <c r="AU153" i="1" s="1"/>
  <c r="AP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AT151" i="1"/>
  <c r="AU151" i="1" s="1"/>
  <c r="AP151" i="1"/>
  <c r="AM151" i="1"/>
  <c r="AK151" i="1"/>
  <c r="AI151" i="1"/>
  <c r="AG151" i="1"/>
  <c r="AE151" i="1"/>
  <c r="AC151" i="1"/>
  <c r="AA151" i="1"/>
  <c r="Y151" i="1"/>
  <c r="W151" i="1"/>
  <c r="U151" i="1"/>
  <c r="S151" i="1"/>
  <c r="Q151" i="1"/>
  <c r="O151" i="1"/>
  <c r="AT150" i="1"/>
  <c r="AU150" i="1" s="1"/>
  <c r="AP150" i="1"/>
  <c r="AM150" i="1"/>
  <c r="AK150" i="1"/>
  <c r="AI150" i="1"/>
  <c r="AG150" i="1"/>
  <c r="AE150" i="1"/>
  <c r="AC150" i="1"/>
  <c r="AA150" i="1"/>
  <c r="Y150" i="1"/>
  <c r="W150" i="1"/>
  <c r="U150" i="1"/>
  <c r="S150" i="1"/>
  <c r="Q150" i="1"/>
  <c r="O150" i="1"/>
  <c r="AT149" i="1"/>
  <c r="AP149" i="1"/>
  <c r="AM149" i="1"/>
  <c r="AK149" i="1"/>
  <c r="AI149" i="1"/>
  <c r="AG149" i="1"/>
  <c r="AE149" i="1"/>
  <c r="AC149" i="1"/>
  <c r="AA149" i="1"/>
  <c r="Y149" i="1"/>
  <c r="W149" i="1"/>
  <c r="U149" i="1"/>
  <c r="S149" i="1"/>
  <c r="Q149" i="1"/>
  <c r="O149" i="1"/>
  <c r="AT148" i="1"/>
  <c r="AU148" i="1" s="1"/>
  <c r="AP148" i="1"/>
  <c r="AM148" i="1"/>
  <c r="AK148" i="1"/>
  <c r="AI148" i="1"/>
  <c r="AG148" i="1"/>
  <c r="AE148" i="1"/>
  <c r="AC148" i="1"/>
  <c r="AA148" i="1"/>
  <c r="Y148" i="1"/>
  <c r="W148" i="1"/>
  <c r="U148" i="1"/>
  <c r="S148" i="1"/>
  <c r="Q148" i="1"/>
  <c r="O148" i="1"/>
  <c r="AT147" i="1"/>
  <c r="AU147" i="1" s="1"/>
  <c r="AP147" i="1"/>
  <c r="AM147" i="1"/>
  <c r="AK147" i="1"/>
  <c r="AI147" i="1"/>
  <c r="AG147" i="1"/>
  <c r="AE147" i="1"/>
  <c r="AC147" i="1"/>
  <c r="AA147" i="1"/>
  <c r="Y147" i="1"/>
  <c r="W147" i="1"/>
  <c r="U147" i="1"/>
  <c r="S147" i="1"/>
  <c r="Q147" i="1"/>
  <c r="O147" i="1"/>
  <c r="AT146" i="1"/>
  <c r="AU146" i="1" s="1"/>
  <c r="AP146" i="1"/>
  <c r="AM146" i="1"/>
  <c r="AK146" i="1"/>
  <c r="AI146" i="1"/>
  <c r="AG146" i="1"/>
  <c r="AE146" i="1"/>
  <c r="AC146" i="1"/>
  <c r="AA146" i="1"/>
  <c r="Y146" i="1"/>
  <c r="W146" i="1"/>
  <c r="U146" i="1"/>
  <c r="S146" i="1"/>
  <c r="Q146" i="1"/>
  <c r="O146" i="1"/>
  <c r="AT145" i="1"/>
  <c r="AU145" i="1" s="1"/>
  <c r="AP145" i="1"/>
  <c r="AM145" i="1"/>
  <c r="AK145" i="1"/>
  <c r="AI145" i="1"/>
  <c r="AG145" i="1"/>
  <c r="AE145" i="1"/>
  <c r="AC145" i="1"/>
  <c r="AA145" i="1"/>
  <c r="Y145" i="1"/>
  <c r="W145" i="1"/>
  <c r="U145" i="1"/>
  <c r="S145" i="1"/>
  <c r="Q145" i="1"/>
  <c r="O145" i="1"/>
  <c r="AT144" i="1"/>
  <c r="AU144" i="1" s="1"/>
  <c r="AP144" i="1"/>
  <c r="AM144" i="1"/>
  <c r="AK144" i="1"/>
  <c r="AI144" i="1"/>
  <c r="AG144" i="1"/>
  <c r="AE144" i="1"/>
  <c r="AC144" i="1"/>
  <c r="AA144" i="1"/>
  <c r="Y144" i="1"/>
  <c r="W144" i="1"/>
  <c r="U144" i="1"/>
  <c r="S144" i="1"/>
  <c r="Q144" i="1"/>
  <c r="O144" i="1"/>
  <c r="AT143" i="1"/>
  <c r="AU143" i="1" s="1"/>
  <c r="AP143" i="1"/>
  <c r="AM143" i="1"/>
  <c r="AK143" i="1"/>
  <c r="AI143" i="1"/>
  <c r="AG143" i="1"/>
  <c r="AE143" i="1"/>
  <c r="AC143" i="1"/>
  <c r="AA143" i="1"/>
  <c r="Y143" i="1"/>
  <c r="W143" i="1"/>
  <c r="U143" i="1"/>
  <c r="S143" i="1"/>
  <c r="Q143" i="1"/>
  <c r="O143" i="1"/>
  <c r="AT142" i="1"/>
  <c r="AU142" i="1" s="1"/>
  <c r="AP142" i="1"/>
  <c r="AM142" i="1"/>
  <c r="AK142" i="1"/>
  <c r="AI142" i="1"/>
  <c r="AG142" i="1"/>
  <c r="AE142" i="1"/>
  <c r="AC142" i="1"/>
  <c r="AA142" i="1"/>
  <c r="Y142" i="1"/>
  <c r="W142" i="1"/>
  <c r="U142" i="1"/>
  <c r="S142" i="1"/>
  <c r="Q142" i="1"/>
  <c r="O142" i="1"/>
  <c r="AT141" i="1"/>
  <c r="AU141" i="1" s="1"/>
  <c r="AP141" i="1"/>
  <c r="AM141" i="1"/>
  <c r="AK141" i="1"/>
  <c r="AI141" i="1"/>
  <c r="AG141" i="1"/>
  <c r="AE141" i="1"/>
  <c r="AC141" i="1"/>
  <c r="AA141" i="1"/>
  <c r="Y141" i="1"/>
  <c r="W141" i="1"/>
  <c r="U141" i="1"/>
  <c r="S141" i="1"/>
  <c r="Q141" i="1"/>
  <c r="O141" i="1"/>
  <c r="AT140" i="1"/>
  <c r="AU140" i="1" s="1"/>
  <c r="AP140" i="1"/>
  <c r="AM140" i="1"/>
  <c r="AK140" i="1"/>
  <c r="AI140" i="1"/>
  <c r="AG140" i="1"/>
  <c r="AE140" i="1"/>
  <c r="AC140" i="1"/>
  <c r="AA140" i="1"/>
  <c r="Y140" i="1"/>
  <c r="W140" i="1"/>
  <c r="U140" i="1"/>
  <c r="S140" i="1"/>
  <c r="Q140" i="1"/>
  <c r="O140" i="1"/>
  <c r="AT139" i="1"/>
  <c r="AU139" i="1" s="1"/>
  <c r="AP139" i="1"/>
  <c r="AM139" i="1"/>
  <c r="AK139" i="1"/>
  <c r="AI139" i="1"/>
  <c r="AG139" i="1"/>
  <c r="AE139" i="1"/>
  <c r="AC139" i="1"/>
  <c r="AA139" i="1"/>
  <c r="Y139" i="1"/>
  <c r="W139" i="1"/>
  <c r="U139" i="1"/>
  <c r="S139" i="1"/>
  <c r="Q139" i="1"/>
  <c r="O139" i="1"/>
  <c r="AT133" i="1"/>
  <c r="AU133" i="1" s="1"/>
  <c r="AP133" i="1"/>
  <c r="AM133" i="1"/>
  <c r="AK133" i="1"/>
  <c r="AI133" i="1"/>
  <c r="AG133" i="1"/>
  <c r="AE133" i="1"/>
  <c r="AC133" i="1"/>
  <c r="AA133" i="1"/>
  <c r="Y133" i="1"/>
  <c r="W133" i="1"/>
  <c r="U133" i="1"/>
  <c r="S133" i="1"/>
  <c r="Q133" i="1"/>
  <c r="O133" i="1"/>
  <c r="AT132" i="1"/>
  <c r="AU132" i="1" s="1"/>
  <c r="AP132" i="1"/>
  <c r="U132" i="1"/>
  <c r="S132" i="1"/>
  <c r="Q132" i="1"/>
  <c r="AT131" i="1"/>
  <c r="AU131" i="1" s="1"/>
  <c r="AP131" i="1"/>
  <c r="U131" i="1"/>
  <c r="S131" i="1"/>
  <c r="Q131" i="1"/>
  <c r="AT130" i="1"/>
  <c r="AU130" i="1" s="1"/>
  <c r="AP130" i="1"/>
  <c r="U130" i="1"/>
  <c r="S130" i="1"/>
  <c r="Q130" i="1"/>
  <c r="AT129" i="1"/>
  <c r="AU129" i="1" s="1"/>
  <c r="AP129" i="1"/>
  <c r="U129" i="1"/>
  <c r="S129" i="1"/>
  <c r="Q129" i="1"/>
  <c r="AT128" i="1"/>
  <c r="AU128" i="1" s="1"/>
  <c r="AP128" i="1"/>
  <c r="U128" i="1"/>
  <c r="S128" i="1"/>
  <c r="Q128" i="1"/>
  <c r="AT127" i="1"/>
  <c r="AP127" i="1"/>
  <c r="U127" i="1"/>
  <c r="S127" i="1"/>
  <c r="Q127" i="1"/>
  <c r="AT109" i="1"/>
  <c r="AU109" i="1" s="1"/>
  <c r="AP109" i="1"/>
  <c r="S109" i="1"/>
  <c r="Q109" i="1"/>
  <c r="AT108" i="1"/>
  <c r="AU108" i="1" s="1"/>
  <c r="AP108" i="1"/>
  <c r="U108" i="1"/>
  <c r="S108" i="1"/>
  <c r="Q108" i="1"/>
  <c r="AT107" i="1"/>
  <c r="AU107" i="1" s="1"/>
  <c r="AP107" i="1"/>
  <c r="U107" i="1"/>
  <c r="S107" i="1"/>
  <c r="Q107" i="1"/>
  <c r="AT106" i="1"/>
  <c r="AU106" i="1" s="1"/>
  <c r="AP106" i="1"/>
  <c r="AM106" i="1"/>
  <c r="AK106" i="1"/>
  <c r="AI106" i="1"/>
  <c r="AG106" i="1"/>
  <c r="AE106" i="1"/>
  <c r="AC106" i="1"/>
  <c r="AA106" i="1"/>
  <c r="Y106" i="1"/>
  <c r="W106" i="1"/>
  <c r="U106" i="1"/>
  <c r="S106" i="1"/>
  <c r="Q106" i="1"/>
  <c r="AT105" i="1"/>
  <c r="AU105" i="1" s="1"/>
  <c r="AP105" i="1"/>
  <c r="AM105" i="1"/>
  <c r="AK105" i="1"/>
  <c r="AI105" i="1"/>
  <c r="AG105" i="1"/>
  <c r="AE105" i="1"/>
  <c r="AC105" i="1"/>
  <c r="AA105" i="1"/>
  <c r="Y105" i="1"/>
  <c r="W105" i="1"/>
  <c r="U105" i="1"/>
  <c r="S105" i="1"/>
  <c r="Q105" i="1"/>
  <c r="O105" i="1"/>
  <c r="AT104" i="1"/>
  <c r="AU104" i="1" s="1"/>
  <c r="AP104" i="1"/>
  <c r="AM104" i="1"/>
  <c r="AK104" i="1"/>
  <c r="AI104" i="1"/>
  <c r="AG104" i="1"/>
  <c r="AE104" i="1"/>
  <c r="AC104" i="1"/>
  <c r="AA104" i="1"/>
  <c r="Y104" i="1"/>
  <c r="W104" i="1"/>
  <c r="U104" i="1"/>
  <c r="S104" i="1"/>
  <c r="Q104" i="1"/>
  <c r="O104" i="1"/>
  <c r="AT103" i="1"/>
  <c r="AU103" i="1" s="1"/>
  <c r="AP103" i="1"/>
  <c r="AM103" i="1"/>
  <c r="AK103" i="1"/>
  <c r="AI103" i="1"/>
  <c r="AG103" i="1"/>
  <c r="AE103" i="1"/>
  <c r="AC103" i="1"/>
  <c r="AA103" i="1"/>
  <c r="Y103" i="1"/>
  <c r="W103" i="1"/>
  <c r="U103" i="1"/>
  <c r="S103" i="1"/>
  <c r="Q103" i="1"/>
  <c r="O103" i="1"/>
  <c r="AT102" i="1"/>
  <c r="AU102" i="1" s="1"/>
  <c r="AP102" i="1"/>
  <c r="AM102" i="1"/>
  <c r="AK102" i="1"/>
  <c r="AI102" i="1"/>
  <c r="AG102" i="1"/>
  <c r="AE102" i="1"/>
  <c r="AC102" i="1"/>
  <c r="AA102" i="1"/>
  <c r="Y102" i="1"/>
  <c r="W102" i="1"/>
  <c r="U102" i="1"/>
  <c r="S102" i="1"/>
  <c r="Q102" i="1"/>
  <c r="O102" i="1"/>
  <c r="AT101" i="1"/>
  <c r="AU101" i="1" s="1"/>
  <c r="AP101" i="1"/>
  <c r="AM101" i="1"/>
  <c r="AK101" i="1"/>
  <c r="AI101" i="1"/>
  <c r="AG101" i="1"/>
  <c r="AE101" i="1"/>
  <c r="AC101" i="1"/>
  <c r="AA101" i="1"/>
  <c r="Y101" i="1"/>
  <c r="W101" i="1"/>
  <c r="U101" i="1"/>
  <c r="S101" i="1"/>
  <c r="Q101" i="1"/>
  <c r="O101" i="1"/>
  <c r="AT100" i="1"/>
  <c r="AU100" i="1" s="1"/>
  <c r="AP100" i="1"/>
  <c r="AM100" i="1"/>
  <c r="AK100" i="1"/>
  <c r="AI100" i="1"/>
  <c r="AG100" i="1"/>
  <c r="AE100" i="1"/>
  <c r="AC100" i="1"/>
  <c r="AA100" i="1"/>
  <c r="Y100" i="1"/>
  <c r="W100" i="1"/>
  <c r="U100" i="1"/>
  <c r="S100" i="1"/>
  <c r="Q100" i="1"/>
  <c r="O100" i="1"/>
  <c r="AT99" i="1"/>
  <c r="AU99" i="1" s="1"/>
  <c r="AP99" i="1"/>
  <c r="AM99" i="1"/>
  <c r="AK99" i="1"/>
  <c r="AI99" i="1"/>
  <c r="AG99" i="1"/>
  <c r="AE99" i="1"/>
  <c r="AC99" i="1"/>
  <c r="AA99" i="1"/>
  <c r="Y99" i="1"/>
  <c r="W99" i="1"/>
  <c r="U99" i="1"/>
  <c r="S99" i="1"/>
  <c r="Q99" i="1"/>
  <c r="O99" i="1"/>
  <c r="AT98" i="1"/>
  <c r="AU98" i="1" s="1"/>
  <c r="AP98" i="1"/>
  <c r="AM98" i="1"/>
  <c r="AK98" i="1"/>
  <c r="AI98" i="1"/>
  <c r="AG98" i="1"/>
  <c r="AE98" i="1"/>
  <c r="AC98" i="1"/>
  <c r="AA98" i="1"/>
  <c r="Y98" i="1"/>
  <c r="W98" i="1"/>
  <c r="U98" i="1"/>
  <c r="S98" i="1"/>
  <c r="Q98" i="1"/>
  <c r="O98" i="1"/>
  <c r="AT97" i="1"/>
  <c r="AU97" i="1" s="1"/>
  <c r="AP97" i="1"/>
  <c r="AM97" i="1"/>
  <c r="AK97" i="1"/>
  <c r="AI97" i="1"/>
  <c r="AG97" i="1"/>
  <c r="AE97" i="1"/>
  <c r="AC97" i="1"/>
  <c r="AA97" i="1"/>
  <c r="Y97" i="1"/>
  <c r="W97" i="1"/>
  <c r="U97" i="1"/>
  <c r="S97" i="1"/>
  <c r="Q97" i="1"/>
  <c r="O97" i="1"/>
  <c r="AT96" i="1"/>
  <c r="AU96" i="1" s="1"/>
  <c r="AP96" i="1"/>
  <c r="AM96" i="1"/>
  <c r="AK96" i="1"/>
  <c r="AI96" i="1"/>
  <c r="AG96" i="1"/>
  <c r="AE96" i="1"/>
  <c r="AC96" i="1"/>
  <c r="AA96" i="1"/>
  <c r="Y96" i="1"/>
  <c r="W96" i="1"/>
  <c r="U96" i="1"/>
  <c r="S96" i="1"/>
  <c r="Q96" i="1"/>
  <c r="O96" i="1"/>
  <c r="AT95" i="1"/>
  <c r="AU95" i="1" s="1"/>
  <c r="AP95" i="1"/>
  <c r="AM95" i="1"/>
  <c r="AK95" i="1"/>
  <c r="AI95" i="1"/>
  <c r="AG95" i="1"/>
  <c r="AE95" i="1"/>
  <c r="AC95" i="1"/>
  <c r="AA95" i="1"/>
  <c r="Y95" i="1"/>
  <c r="W95" i="1"/>
  <c r="U95" i="1"/>
  <c r="S95" i="1"/>
  <c r="Q95" i="1"/>
  <c r="O95" i="1"/>
  <c r="AT94" i="1"/>
  <c r="AU94" i="1" s="1"/>
  <c r="AP94" i="1"/>
  <c r="AM94" i="1"/>
  <c r="AK94" i="1"/>
  <c r="AI94" i="1"/>
  <c r="AG94" i="1"/>
  <c r="AE94" i="1"/>
  <c r="AC94" i="1"/>
  <c r="AA94" i="1"/>
  <c r="Y94" i="1"/>
  <c r="W94" i="1"/>
  <c r="U94" i="1"/>
  <c r="S94" i="1"/>
  <c r="Q94" i="1"/>
  <c r="O94" i="1"/>
  <c r="AT93" i="1"/>
  <c r="AU93" i="1" s="1"/>
  <c r="AP93" i="1"/>
  <c r="AM93" i="1"/>
  <c r="AK93" i="1"/>
  <c r="AI93" i="1"/>
  <c r="AG93" i="1"/>
  <c r="AE93" i="1"/>
  <c r="AC93" i="1"/>
  <c r="AA93" i="1"/>
  <c r="Y93" i="1"/>
  <c r="W93" i="1"/>
  <c r="U93" i="1"/>
  <c r="S93" i="1"/>
  <c r="Q93" i="1"/>
  <c r="O93" i="1"/>
  <c r="AT92" i="1"/>
  <c r="AU92" i="1" s="1"/>
  <c r="AP92" i="1"/>
  <c r="AM92" i="1"/>
  <c r="AK92" i="1"/>
  <c r="AI92" i="1"/>
  <c r="AG92" i="1"/>
  <c r="AE92" i="1"/>
  <c r="AC92" i="1"/>
  <c r="AA92" i="1"/>
  <c r="Y92" i="1"/>
  <c r="W92" i="1"/>
  <c r="U92" i="1"/>
  <c r="S92" i="1"/>
  <c r="Q92" i="1"/>
  <c r="O92" i="1"/>
  <c r="AT91" i="1"/>
  <c r="AU91" i="1" s="1"/>
  <c r="AP91" i="1"/>
  <c r="AM91" i="1"/>
  <c r="AK91" i="1"/>
  <c r="AI91" i="1"/>
  <c r="AG91" i="1"/>
  <c r="AE91" i="1"/>
  <c r="AC91" i="1"/>
  <c r="AA91" i="1"/>
  <c r="Y91" i="1"/>
  <c r="W91" i="1"/>
  <c r="U91" i="1"/>
  <c r="S91" i="1"/>
  <c r="Q91" i="1"/>
  <c r="O91" i="1"/>
  <c r="AT90" i="1"/>
  <c r="AU90" i="1" s="1"/>
  <c r="AP90" i="1"/>
  <c r="AM90" i="1"/>
  <c r="AK90" i="1"/>
  <c r="AI90" i="1"/>
  <c r="AG90" i="1"/>
  <c r="AE90" i="1"/>
  <c r="AC90" i="1"/>
  <c r="AA90" i="1"/>
  <c r="Y90" i="1"/>
  <c r="W90" i="1"/>
  <c r="U90" i="1"/>
  <c r="S90" i="1"/>
  <c r="Q90" i="1"/>
  <c r="O90" i="1"/>
  <c r="AT89" i="1"/>
  <c r="AU89" i="1" s="1"/>
  <c r="AP89" i="1"/>
  <c r="AM89" i="1"/>
  <c r="AK89" i="1"/>
  <c r="AI89" i="1"/>
  <c r="AG89" i="1"/>
  <c r="AE89" i="1"/>
  <c r="AC89" i="1"/>
  <c r="AA89" i="1"/>
  <c r="Y89" i="1"/>
  <c r="W89" i="1"/>
  <c r="U89" i="1"/>
  <c r="S89" i="1"/>
  <c r="Q89" i="1"/>
  <c r="O89" i="1"/>
  <c r="AT88" i="1"/>
  <c r="AU88" i="1" s="1"/>
  <c r="AP88" i="1"/>
  <c r="AM88" i="1"/>
  <c r="AK88" i="1"/>
  <c r="AI88" i="1"/>
  <c r="AG88" i="1"/>
  <c r="AE88" i="1"/>
  <c r="AC88" i="1"/>
  <c r="AA88" i="1"/>
  <c r="Y88" i="1"/>
  <c r="W88" i="1"/>
  <c r="U88" i="1"/>
  <c r="S88" i="1"/>
  <c r="Q88" i="1"/>
  <c r="O88" i="1"/>
  <c r="AT87" i="1"/>
  <c r="AU87" i="1" s="1"/>
  <c r="AP87" i="1"/>
  <c r="AM87" i="1"/>
  <c r="AK87" i="1"/>
  <c r="AI87" i="1"/>
  <c r="AG87" i="1"/>
  <c r="AE87" i="1"/>
  <c r="AC87" i="1"/>
  <c r="AA87" i="1"/>
  <c r="Y87" i="1"/>
  <c r="W87" i="1"/>
  <c r="U87" i="1"/>
  <c r="S87" i="1"/>
  <c r="Q87" i="1"/>
  <c r="O87" i="1"/>
  <c r="AT86" i="1"/>
  <c r="AU86" i="1" s="1"/>
  <c r="AP86" i="1"/>
  <c r="AM86" i="1"/>
  <c r="AK86" i="1"/>
  <c r="AI86" i="1"/>
  <c r="AG86" i="1"/>
  <c r="AE86" i="1"/>
  <c r="AC86" i="1"/>
  <c r="AA86" i="1"/>
  <c r="Y86" i="1"/>
  <c r="W86" i="1"/>
  <c r="U86" i="1"/>
  <c r="S86" i="1"/>
  <c r="Q86" i="1"/>
  <c r="O86" i="1"/>
  <c r="AT85" i="1"/>
  <c r="AU85" i="1" s="1"/>
  <c r="AP85" i="1"/>
  <c r="AM85" i="1"/>
  <c r="AK85" i="1"/>
  <c r="AI85" i="1"/>
  <c r="AG85" i="1"/>
  <c r="AE85" i="1"/>
  <c r="AC85" i="1"/>
  <c r="AA85" i="1"/>
  <c r="Y85" i="1"/>
  <c r="W85" i="1"/>
  <c r="U85" i="1"/>
  <c r="S85" i="1"/>
  <c r="Q85" i="1"/>
  <c r="O85" i="1"/>
  <c r="AT84" i="1"/>
  <c r="AU84" i="1" s="1"/>
  <c r="AP84" i="1"/>
  <c r="AM84" i="1"/>
  <c r="AK84" i="1"/>
  <c r="AI84" i="1"/>
  <c r="AG84" i="1"/>
  <c r="AE84" i="1"/>
  <c r="AC84" i="1"/>
  <c r="AA84" i="1"/>
  <c r="Y84" i="1"/>
  <c r="W84" i="1"/>
  <c r="U84" i="1"/>
  <c r="S84" i="1"/>
  <c r="Q84" i="1"/>
  <c r="O84" i="1"/>
  <c r="AT83" i="1"/>
  <c r="AU83" i="1" s="1"/>
  <c r="AP83" i="1"/>
  <c r="AM83" i="1"/>
  <c r="AK83" i="1"/>
  <c r="AI83" i="1"/>
  <c r="AG83" i="1"/>
  <c r="AE83" i="1"/>
  <c r="AC83" i="1"/>
  <c r="AA83" i="1"/>
  <c r="Y83" i="1"/>
  <c r="W83" i="1"/>
  <c r="U83" i="1"/>
  <c r="S83" i="1"/>
  <c r="Q83" i="1"/>
  <c r="O83" i="1"/>
  <c r="AT82" i="1"/>
  <c r="AP82" i="1"/>
  <c r="AM82" i="1"/>
  <c r="AK82" i="1"/>
  <c r="AI82" i="1"/>
  <c r="AG82" i="1"/>
  <c r="AE82" i="1"/>
  <c r="AC82" i="1"/>
  <c r="AA82" i="1"/>
  <c r="Y82" i="1"/>
  <c r="W82" i="1"/>
  <c r="U82" i="1"/>
  <c r="S82" i="1"/>
  <c r="Q82" i="1"/>
  <c r="O82" i="1"/>
  <c r="AT81" i="1"/>
  <c r="AU81" i="1" s="1"/>
  <c r="AP81" i="1"/>
  <c r="AM81" i="1"/>
  <c r="AK81" i="1"/>
  <c r="AI81" i="1"/>
  <c r="AG81" i="1"/>
  <c r="AE81" i="1"/>
  <c r="AC81" i="1"/>
  <c r="AA81" i="1"/>
  <c r="Y81" i="1"/>
  <c r="W81" i="1"/>
  <c r="U81" i="1"/>
  <c r="S81" i="1"/>
  <c r="Q81" i="1"/>
  <c r="O81" i="1"/>
  <c r="AT80" i="1"/>
  <c r="AU80" i="1" s="1"/>
  <c r="AP80" i="1"/>
  <c r="AM80" i="1"/>
  <c r="AK80" i="1"/>
  <c r="AI80" i="1"/>
  <c r="AG80" i="1"/>
  <c r="AE80" i="1"/>
  <c r="AC80" i="1"/>
  <c r="AA80" i="1"/>
  <c r="Y80" i="1"/>
  <c r="W80" i="1"/>
  <c r="U80" i="1"/>
  <c r="S80" i="1"/>
  <c r="Q80" i="1"/>
  <c r="O80" i="1"/>
  <c r="AT79" i="1"/>
  <c r="AU79" i="1" s="1"/>
  <c r="AP79" i="1"/>
  <c r="AM79" i="1"/>
  <c r="AK79" i="1"/>
  <c r="AI79" i="1"/>
  <c r="AG79" i="1"/>
  <c r="AE79" i="1"/>
  <c r="AC79" i="1"/>
  <c r="AA79" i="1"/>
  <c r="Y79" i="1"/>
  <c r="W79" i="1"/>
  <c r="U79" i="1"/>
  <c r="S79" i="1"/>
  <c r="Q79" i="1"/>
  <c r="O79" i="1"/>
  <c r="AT78" i="1"/>
  <c r="AU78" i="1" s="1"/>
  <c r="AP78" i="1"/>
  <c r="AM78" i="1"/>
  <c r="AK78" i="1"/>
  <c r="AI78" i="1"/>
  <c r="AG78" i="1"/>
  <c r="AE78" i="1"/>
  <c r="AC78" i="1"/>
  <c r="AA78" i="1"/>
  <c r="Y78" i="1"/>
  <c r="W78" i="1"/>
  <c r="U78" i="1"/>
  <c r="S78" i="1"/>
  <c r="Q78" i="1"/>
  <c r="O78" i="1"/>
  <c r="AT77" i="1"/>
  <c r="AU77" i="1" s="1"/>
  <c r="AP77" i="1"/>
  <c r="AM77" i="1"/>
  <c r="AK77" i="1"/>
  <c r="AI77" i="1"/>
  <c r="AG77" i="1"/>
  <c r="AE77" i="1"/>
  <c r="AC77" i="1"/>
  <c r="AA77" i="1"/>
  <c r="Y77" i="1"/>
  <c r="W77" i="1"/>
  <c r="U77" i="1"/>
  <c r="S77" i="1"/>
  <c r="Q77" i="1"/>
  <c r="O77" i="1"/>
  <c r="AT65" i="1"/>
  <c r="AU65" i="1" s="1"/>
  <c r="AP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AT64" i="1"/>
  <c r="AU64" i="1" s="1"/>
  <c r="AP64" i="1"/>
  <c r="AM64" i="1"/>
  <c r="AK64" i="1"/>
  <c r="AI64" i="1"/>
  <c r="AG64" i="1"/>
  <c r="AE64" i="1"/>
  <c r="AC64" i="1"/>
  <c r="AA64" i="1"/>
  <c r="Y64" i="1"/>
  <c r="W64" i="1"/>
  <c r="U64" i="1"/>
  <c r="S64" i="1"/>
  <c r="Q64" i="1"/>
  <c r="O64" i="1"/>
  <c r="AT63" i="1"/>
  <c r="AU63" i="1" s="1"/>
  <c r="AP63" i="1"/>
  <c r="AM63" i="1"/>
  <c r="AK63" i="1"/>
  <c r="AI63" i="1"/>
  <c r="AG63" i="1"/>
  <c r="AE63" i="1"/>
  <c r="AC63" i="1"/>
  <c r="AA63" i="1"/>
  <c r="Y63" i="1"/>
  <c r="W63" i="1"/>
  <c r="U63" i="1"/>
  <c r="S63" i="1"/>
  <c r="Q63" i="1"/>
  <c r="O63" i="1"/>
  <c r="AT62" i="1"/>
  <c r="AU62" i="1" s="1"/>
  <c r="AP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AT61" i="1"/>
  <c r="AU61" i="1" s="1"/>
  <c r="AP61" i="1"/>
  <c r="AM61" i="1"/>
  <c r="AK61" i="1"/>
  <c r="AI61" i="1"/>
  <c r="AG61" i="1"/>
  <c r="AE61" i="1"/>
  <c r="AC61" i="1"/>
  <c r="AA61" i="1"/>
  <c r="Y61" i="1"/>
  <c r="W61" i="1"/>
  <c r="U61" i="1"/>
  <c r="S61" i="1"/>
  <c r="Q61" i="1"/>
  <c r="O61" i="1"/>
  <c r="AT60" i="1"/>
  <c r="AU60" i="1" s="1"/>
  <c r="AP60" i="1"/>
  <c r="AM60" i="1"/>
  <c r="AK60" i="1"/>
  <c r="AI60" i="1"/>
  <c r="AG60" i="1"/>
  <c r="AE60" i="1"/>
  <c r="AC60" i="1"/>
  <c r="AA60" i="1"/>
  <c r="Y60" i="1"/>
  <c r="W60" i="1"/>
  <c r="U60" i="1"/>
  <c r="S60" i="1"/>
  <c r="Q60" i="1"/>
  <c r="O60" i="1"/>
  <c r="AT59" i="1"/>
  <c r="AU59" i="1" s="1"/>
  <c r="AP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AT58" i="1"/>
  <c r="AU58" i="1" s="1"/>
  <c r="AP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AT57" i="1"/>
  <c r="AU57" i="1" s="1"/>
  <c r="AP57" i="1"/>
  <c r="AM57" i="1"/>
  <c r="AK57" i="1"/>
  <c r="AI57" i="1"/>
  <c r="AG57" i="1"/>
  <c r="AE57" i="1"/>
  <c r="AC57" i="1"/>
  <c r="AA57" i="1"/>
  <c r="Y57" i="1"/>
  <c r="W57" i="1"/>
  <c r="U57" i="1"/>
  <c r="S57" i="1"/>
  <c r="Q57" i="1"/>
  <c r="O57" i="1"/>
  <c r="AT56" i="1"/>
  <c r="AU56" i="1" s="1"/>
  <c r="AP56" i="1"/>
  <c r="AM56" i="1"/>
  <c r="AK56" i="1"/>
  <c r="AI56" i="1"/>
  <c r="AG56" i="1"/>
  <c r="AE56" i="1"/>
  <c r="AC56" i="1"/>
  <c r="AA56" i="1"/>
  <c r="Y56" i="1"/>
  <c r="W56" i="1"/>
  <c r="U56" i="1"/>
  <c r="S56" i="1"/>
  <c r="Q56" i="1"/>
  <c r="O56" i="1"/>
  <c r="AT55" i="1"/>
  <c r="AU55" i="1" s="1"/>
  <c r="AP55" i="1"/>
  <c r="AM55" i="1"/>
  <c r="AK55" i="1"/>
  <c r="AI55" i="1"/>
  <c r="AG55" i="1"/>
  <c r="AE55" i="1"/>
  <c r="AC55" i="1"/>
  <c r="AA55" i="1"/>
  <c r="Y55" i="1"/>
  <c r="W55" i="1"/>
  <c r="U55" i="1"/>
  <c r="S55" i="1"/>
  <c r="Q55" i="1"/>
  <c r="O55" i="1"/>
  <c r="AT54" i="1"/>
  <c r="AU54" i="1" s="1"/>
  <c r="AP54" i="1"/>
  <c r="AM54" i="1"/>
  <c r="AK54" i="1"/>
  <c r="AI54" i="1"/>
  <c r="AG54" i="1"/>
  <c r="AE54" i="1"/>
  <c r="AC54" i="1"/>
  <c r="AA54" i="1"/>
  <c r="Y54" i="1"/>
  <c r="W54" i="1"/>
  <c r="U54" i="1"/>
  <c r="S54" i="1"/>
  <c r="Q54" i="1"/>
  <c r="O54" i="1"/>
  <c r="AT53" i="1"/>
  <c r="AP53" i="1"/>
  <c r="AM53" i="1"/>
  <c r="AK53" i="1"/>
  <c r="AI53" i="1"/>
  <c r="AG53" i="1"/>
  <c r="AE53" i="1"/>
  <c r="AC53" i="1"/>
  <c r="AA53" i="1"/>
  <c r="Y53" i="1"/>
  <c r="W53" i="1"/>
  <c r="U53" i="1"/>
  <c r="S53" i="1"/>
  <c r="Q53" i="1"/>
  <c r="O53" i="1"/>
  <c r="AT50" i="1"/>
  <c r="AU50" i="1" s="1"/>
  <c r="AP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AT47" i="1"/>
  <c r="AU47" i="1" s="1"/>
  <c r="AP47" i="1"/>
  <c r="AM47" i="1"/>
  <c r="AK47" i="1"/>
  <c r="AI47" i="1"/>
  <c r="AG47" i="1"/>
  <c r="AE47" i="1"/>
  <c r="AC47" i="1"/>
  <c r="AA47" i="1"/>
  <c r="Y47" i="1"/>
  <c r="W47" i="1"/>
  <c r="U47" i="1"/>
  <c r="S47" i="1"/>
  <c r="Q47" i="1"/>
  <c r="O47" i="1"/>
  <c r="AT46" i="1"/>
  <c r="AU46" i="1" s="1"/>
  <c r="AP46" i="1"/>
  <c r="AM46" i="1"/>
  <c r="AK46" i="1"/>
  <c r="AI46" i="1"/>
  <c r="AG46" i="1"/>
  <c r="AE46" i="1"/>
  <c r="AC46" i="1"/>
  <c r="AA46" i="1"/>
  <c r="Y46" i="1"/>
  <c r="W46" i="1"/>
  <c r="U46" i="1"/>
  <c r="S46" i="1"/>
  <c r="Q46" i="1"/>
  <c r="O46" i="1"/>
  <c r="AT39" i="1"/>
  <c r="AU39" i="1" s="1"/>
  <c r="AP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AT38" i="1"/>
  <c r="AP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AT37" i="1"/>
  <c r="AU37" i="1" s="1"/>
  <c r="AP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AT36" i="1"/>
  <c r="AU36" i="1" s="1"/>
  <c r="AP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AT35" i="1"/>
  <c r="AU35" i="1" s="1"/>
  <c r="AP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AT34" i="1"/>
  <c r="AU34" i="1" s="1"/>
  <c r="AP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AT33" i="1"/>
  <c r="AP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AT32" i="1"/>
  <c r="AP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AT31" i="1"/>
  <c r="AU31" i="1" s="1"/>
  <c r="AU30" i="1" s="1"/>
  <c r="AP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AT30" i="1"/>
  <c r="AP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AT29" i="1"/>
  <c r="AU29" i="1" s="1"/>
  <c r="AP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AT28" i="1"/>
  <c r="AU28" i="1" s="1"/>
  <c r="AP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AT27" i="1"/>
  <c r="AU27" i="1" s="1"/>
  <c r="AP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AT26" i="1"/>
  <c r="AU26" i="1" s="1"/>
  <c r="AP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AT25" i="1"/>
  <c r="AU25" i="1" s="1"/>
  <c r="AP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AT24" i="1"/>
  <c r="AP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AT23" i="1"/>
  <c r="AP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AT22" i="1"/>
  <c r="AU22" i="1" s="1"/>
  <c r="AP22" i="1"/>
  <c r="AM22" i="1"/>
  <c r="AK22" i="1"/>
  <c r="AI22" i="1"/>
  <c r="AG22" i="1"/>
  <c r="AE22" i="1"/>
  <c r="AC22" i="1"/>
  <c r="AA22" i="1"/>
  <c r="Y22" i="1"/>
  <c r="W22" i="1"/>
  <c r="U22" i="1"/>
  <c r="S22" i="1"/>
  <c r="Q22" i="1"/>
  <c r="AT21" i="1"/>
  <c r="AU21" i="1" s="1"/>
  <c r="AP21" i="1"/>
  <c r="AM21" i="1"/>
  <c r="AK21" i="1"/>
  <c r="AI21" i="1"/>
  <c r="AG21" i="1"/>
  <c r="AE21" i="1"/>
  <c r="AC21" i="1"/>
  <c r="AA21" i="1"/>
  <c r="Y21" i="1"/>
  <c r="W21" i="1"/>
  <c r="U21" i="1"/>
  <c r="S21" i="1"/>
  <c r="Q21" i="1"/>
  <c r="AT20" i="1"/>
  <c r="AP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AT19" i="1"/>
  <c r="AU19" i="1" s="1"/>
  <c r="AP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AT18" i="1"/>
  <c r="AU18" i="1" s="1"/>
  <c r="AP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AT17" i="1"/>
  <c r="AU17" i="1" s="1"/>
  <c r="AP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AT16" i="1"/>
  <c r="AU16" i="1" s="1"/>
  <c r="AM16" i="1"/>
  <c r="AK16" i="1"/>
  <c r="AI16" i="1"/>
  <c r="AG16" i="1"/>
  <c r="AE16" i="1"/>
  <c r="AC16" i="1"/>
  <c r="AA16" i="1"/>
  <c r="Y16" i="1"/>
  <c r="W16" i="1"/>
  <c r="U16" i="1"/>
  <c r="S16" i="1"/>
  <c r="Q16" i="1"/>
  <c r="I16" i="1"/>
  <c r="AT15" i="1"/>
  <c r="AN15" i="1"/>
  <c r="AP15" i="1" s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AN9" i="1"/>
  <c r="AU157" i="1" l="1"/>
  <c r="AU38" i="1"/>
  <c r="AU162" i="1"/>
  <c r="AU165" i="1"/>
  <c r="AU206" i="1"/>
  <c r="AU177" i="1"/>
  <c r="AU156" i="1" s="1"/>
  <c r="AU211" i="1"/>
  <c r="AU210" i="1" s="1"/>
  <c r="AQ292" i="1"/>
  <c r="AU215" i="1"/>
  <c r="AQ284" i="1"/>
  <c r="AU24" i="1"/>
  <c r="AU23" i="1" s="1"/>
  <c r="AQ267" i="1"/>
  <c r="AU15" i="1"/>
  <c r="AU20" i="1"/>
  <c r="AU82" i="1"/>
  <c r="AU127" i="1"/>
  <c r="AU33" i="1"/>
  <c r="AU53" i="1"/>
  <c r="AU149" i="1"/>
  <c r="O293" i="1"/>
  <c r="W293" i="1"/>
  <c r="AE293" i="1"/>
  <c r="AM293" i="1"/>
  <c r="Q293" i="1"/>
  <c r="Y293" i="1"/>
  <c r="AG293" i="1"/>
  <c r="S293" i="1"/>
  <c r="AA293" i="1"/>
  <c r="AI293" i="1"/>
  <c r="M293" i="1"/>
  <c r="U293" i="1"/>
  <c r="AC293" i="1"/>
  <c r="AK293" i="1"/>
  <c r="AQ109" i="1"/>
  <c r="AQ107" i="1"/>
  <c r="AQ129" i="1"/>
  <c r="AQ37" i="1"/>
  <c r="AQ132" i="1"/>
  <c r="AQ139" i="1"/>
  <c r="AQ143" i="1"/>
  <c r="AQ147" i="1"/>
  <c r="AQ150" i="1"/>
  <c r="AQ156" i="1"/>
  <c r="AQ161" i="1"/>
  <c r="AQ163" i="1"/>
  <c r="AQ166" i="1"/>
  <c r="AQ170" i="1"/>
  <c r="AQ31" i="1"/>
  <c r="AQ55" i="1"/>
  <c r="AQ59" i="1"/>
  <c r="AQ63" i="1"/>
  <c r="AQ78" i="1"/>
  <c r="AQ83" i="1"/>
  <c r="AQ87" i="1"/>
  <c r="AQ127" i="1"/>
  <c r="AQ89" i="1"/>
  <c r="AQ93" i="1"/>
  <c r="AQ97" i="1"/>
  <c r="AQ101" i="1"/>
  <c r="AQ105" i="1"/>
  <c r="AQ20" i="1"/>
  <c r="AQ54" i="1"/>
  <c r="AQ58" i="1"/>
  <c r="AQ62" i="1"/>
  <c r="AQ25" i="1"/>
  <c r="AQ26" i="1"/>
  <c r="AQ27" i="1"/>
  <c r="AQ28" i="1"/>
  <c r="AQ30" i="1"/>
  <c r="AQ32" i="1"/>
  <c r="AQ130" i="1"/>
  <c r="AQ56" i="1"/>
  <c r="AQ60" i="1"/>
  <c r="AQ64" i="1"/>
  <c r="AQ79" i="1"/>
  <c r="AQ84" i="1"/>
  <c r="AQ90" i="1"/>
  <c r="AQ94" i="1"/>
  <c r="AQ98" i="1"/>
  <c r="AQ102" i="1"/>
  <c r="AQ106" i="1"/>
  <c r="AQ108" i="1"/>
  <c r="AQ140" i="1"/>
  <c r="AQ144" i="1"/>
  <c r="AQ148" i="1"/>
  <c r="AQ151" i="1"/>
  <c r="AQ164" i="1"/>
  <c r="AQ167" i="1"/>
  <c r="AQ171" i="1"/>
  <c r="AQ213" i="1"/>
  <c r="AQ77" i="1"/>
  <c r="AQ81" i="1"/>
  <c r="AQ82" i="1"/>
  <c r="AQ86" i="1"/>
  <c r="AQ88" i="1"/>
  <c r="AQ92" i="1"/>
  <c r="AQ96" i="1"/>
  <c r="AQ100" i="1"/>
  <c r="AQ104" i="1"/>
  <c r="AQ128" i="1"/>
  <c r="AQ133" i="1"/>
  <c r="AQ142" i="1"/>
  <c r="AQ146" i="1"/>
  <c r="AQ149" i="1"/>
  <c r="AQ154" i="1"/>
  <c r="AQ159" i="1"/>
  <c r="AQ162" i="1"/>
  <c r="AQ165" i="1"/>
  <c r="AQ212" i="1"/>
  <c r="AQ22" i="1"/>
  <c r="AQ23" i="1"/>
  <c r="AQ34" i="1"/>
  <c r="AQ35" i="1"/>
  <c r="AQ29" i="1"/>
  <c r="AQ36" i="1"/>
  <c r="AQ38" i="1"/>
  <c r="AQ39" i="1"/>
  <c r="AQ46" i="1"/>
  <c r="AQ47" i="1"/>
  <c r="AQ50" i="1"/>
  <c r="AQ53" i="1"/>
  <c r="AQ57" i="1"/>
  <c r="AQ61" i="1"/>
  <c r="AQ65" i="1"/>
  <c r="AQ80" i="1"/>
  <c r="AQ85" i="1"/>
  <c r="AQ91" i="1"/>
  <c r="AQ95" i="1"/>
  <c r="AQ99" i="1"/>
  <c r="AQ103" i="1"/>
  <c r="AQ131" i="1"/>
  <c r="AQ141" i="1"/>
  <c r="AQ145" i="1"/>
  <c r="AQ153" i="1"/>
  <c r="AQ158" i="1"/>
  <c r="AQ169" i="1"/>
  <c r="AQ210" i="1"/>
  <c r="AQ214" i="1"/>
  <c r="AP16" i="1"/>
  <c r="AQ17" i="1"/>
  <c r="AQ18" i="1"/>
  <c r="AQ19" i="1"/>
  <c r="AQ16" i="1"/>
  <c r="AO15" i="1"/>
  <c r="AQ173" i="1"/>
  <c r="AQ174" i="1"/>
  <c r="AQ177" i="1"/>
  <c r="AQ178" i="1"/>
  <c r="AQ179" i="1"/>
  <c r="AQ180" i="1"/>
  <c r="AQ181" i="1"/>
  <c r="AQ185" i="1"/>
  <c r="AQ186" i="1"/>
  <c r="AQ187" i="1"/>
  <c r="AQ188" i="1"/>
  <c r="AQ189" i="1"/>
  <c r="AQ190" i="1"/>
  <c r="AQ206" i="1"/>
  <c r="AQ207" i="1"/>
  <c r="AQ208" i="1"/>
  <c r="AQ209" i="1"/>
  <c r="AQ215" i="1"/>
  <c r="AQ217" i="1"/>
  <c r="AQ21" i="1" l="1"/>
  <c r="AS21" i="1"/>
  <c r="AQ216" i="1"/>
  <c r="AQ211" i="1"/>
  <c r="AQ157" i="1"/>
  <c r="AQ33" i="1"/>
  <c r="AQ24" i="1"/>
  <c r="AU32" i="1"/>
  <c r="AU14" i="1"/>
  <c r="AO293" i="1"/>
  <c r="AQ15" i="1"/>
  <c r="AQ293" i="1" l="1"/>
</calcChain>
</file>

<file path=xl/sharedStrings.xml><?xml version="1.0" encoding="utf-8"?>
<sst xmlns="http://schemas.openxmlformats.org/spreadsheetml/2006/main" count="1234" uniqueCount="649">
  <si>
    <t>PLANILHA DE MEDIÇÃO DOS SERVIÇOS EXECUTADOS</t>
  </si>
  <si>
    <t xml:space="preserve">OBRA:   </t>
  </si>
  <si>
    <t xml:space="preserve">FISCAL SUBSTITUTO:            </t>
  </si>
  <si>
    <t>ASSISTENTE(S) DO FISCAL:</t>
  </si>
  <si>
    <t>CÓDIGO DO SERVIÇO</t>
  </si>
  <si>
    <t>DESCRIÇÃO DO SERVIÇO</t>
  </si>
  <si>
    <t>UNID.</t>
  </si>
  <si>
    <t>QUANTIDADE</t>
  </si>
  <si>
    <t>QUANTIDADE FINAL</t>
  </si>
  <si>
    <t>PROPOSTA VENCEDORA DO CERTAME</t>
  </si>
  <si>
    <t xml:space="preserve">PERÍODO: 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</si>
  <si>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</si>
  <si>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</si>
  <si>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</si>
  <si>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</si>
  <si>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</si>
  <si>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</si>
  <si>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</si>
  <si>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</si>
  <si>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</si>
  <si>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</si>
  <si>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</si>
  <si>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</si>
  <si>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</si>
  <si>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9ª MEDIÇÃO</t>
  </si>
  <si>
    <t>10ª MEDIÇÃO</t>
  </si>
  <si>
    <t>11ª MEDIÇÃO</t>
  </si>
  <si>
    <t>12ª MEDIÇÃO</t>
  </si>
  <si>
    <t>13ª MEDIÇÃO</t>
  </si>
  <si>
    <t>14ª MEDIÇÃO</t>
  </si>
  <si>
    <t>FILTRO</t>
  </si>
  <si>
    <t>PREÇO UNITÁRIO</t>
  </si>
  <si>
    <t>TOTAL (R$)</t>
  </si>
  <si>
    <t>Família</t>
  </si>
  <si>
    <t>0</t>
  </si>
  <si>
    <t>ADMINISTRAÇÃO</t>
  </si>
  <si>
    <t>ADMINISTRAÇÃO LOCAL DA OBRA</t>
  </si>
  <si>
    <t>Planilhado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</si>
  <si>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</si>
  <si>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</si>
  <si>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</si>
  <si>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</si>
  <si>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</si>
  <si>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</si>
  <si>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</si>
  <si>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</si>
  <si>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</si>
  <si>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</si>
  <si>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</si>
  <si>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</si>
  <si>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M3</t>
  </si>
  <si>
    <t>14515.8.10.900U</t>
  </si>
  <si>
    <t>Carga, descarga, remoção e transporte manual de material, c/mais de 1 servente</t>
  </si>
  <si>
    <t>MES</t>
  </si>
  <si>
    <t>SERVIÇOS INICIAIS</t>
  </si>
  <si>
    <t>SERVIÇOS TÉCNICOS</t>
  </si>
  <si>
    <t>02.107.00002.SER-U</t>
  </si>
  <si>
    <t>Projeto de "as built"</t>
  </si>
  <si>
    <t>M2</t>
  </si>
  <si>
    <t>02.107.00070.SER-U</t>
  </si>
  <si>
    <t>Impressão de projetos tamanho A0</t>
  </si>
  <si>
    <t>UN</t>
  </si>
  <si>
    <t>02.107.00071.SER-U</t>
  </si>
  <si>
    <t>Impressão de projetos tamanho A1</t>
  </si>
  <si>
    <t>02.107.00072.SER-U</t>
  </si>
  <si>
    <t>Impressão de projetos tamanho A2</t>
  </si>
  <si>
    <t>02.107.00073.SER-U</t>
  </si>
  <si>
    <t>Impressão de projetos tamanho A3</t>
  </si>
  <si>
    <t>DESPESAS DIVERSAS</t>
  </si>
  <si>
    <t>02.107.00010.SER-U</t>
  </si>
  <si>
    <t>Despesa c/ serviços de legalizações e aprovações junto aos órgãos públicos e concessionárias.</t>
  </si>
  <si>
    <t>INSTALAÇÃO DO CANTEIRO DE OBRA</t>
  </si>
  <si>
    <t>DEMOLIÇÕES E RETIRADAS - CIVIL</t>
  </si>
  <si>
    <t>M</t>
  </si>
  <si>
    <t>02.102.10003.SER-U</t>
  </si>
  <si>
    <t>DEMOLIÇÕES E RETIRADAS - INSTALAÇÕES</t>
  </si>
  <si>
    <t>INSTALAÇÃO PROVISÓRIA - HIDROSSANITÁRIA E INCÊNDIO</t>
  </si>
  <si>
    <t>13.102.000011.SER</t>
  </si>
  <si>
    <t>13.102.000012.SER</t>
  </si>
  <si>
    <t>Tubo PVC PB Ø 40 mm inclusive conexões.</t>
  </si>
  <si>
    <t>Tubo PVC PBV Ø 50 mm inclusive conexões.</t>
  </si>
  <si>
    <t>Tubo PVC PBV Ø 75 mm inclusive conexões.</t>
  </si>
  <si>
    <t>Tubo PVC PBV Ø 100 mm inclusive conexões.</t>
  </si>
  <si>
    <t>Registro de esfera em PVC soldável Ø 25 mm</t>
  </si>
  <si>
    <t>Registro de esfera em PVC soldável Ø 32 mm</t>
  </si>
  <si>
    <t>INSTALAÇÃO PROVISÓRIA - QUADROS PARCIAIS E DISTRIBUIÇÃO</t>
  </si>
  <si>
    <t>13105.8.5.1333U</t>
  </si>
  <si>
    <t>13105.8.5.1598U</t>
  </si>
  <si>
    <t>13105.8.8.055U</t>
  </si>
  <si>
    <t>Haste de aterramento copperweld com comprimento de 2,40m com bitola de 3/4"</t>
  </si>
  <si>
    <t>13105.8.9.021U</t>
  </si>
  <si>
    <t>13106.8.1.066U</t>
  </si>
  <si>
    <t>13106.8.1.080U</t>
  </si>
  <si>
    <t>16.111.000901.SER</t>
  </si>
  <si>
    <t>16.123.0023U</t>
  </si>
  <si>
    <t>Refletores de LED 100W, super holofote 6500K, luz branco frio, uso externo a prova d'água, bilvolt 100-240V.</t>
  </si>
  <si>
    <t>16110.8.1.1001U</t>
  </si>
  <si>
    <t>16300.8.1.1022U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</si>
  <si>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</si>
  <si>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</si>
  <si>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</si>
  <si>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</si>
  <si>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TAPUMES E ALOJAMENTOS</t>
  </si>
  <si>
    <t>01520.8.1.56U</t>
  </si>
  <si>
    <t>Barracão p/ guarita, depósito e outros, incl.montagem e desmontagem</t>
  </si>
  <si>
    <t>UNXMES</t>
  </si>
  <si>
    <t>01520.8.2.900U</t>
  </si>
  <si>
    <t>02.101.00031.SER-U</t>
  </si>
  <si>
    <t>02.101.00970.SER-U</t>
  </si>
  <si>
    <t>02.105.00150.SER-U</t>
  </si>
  <si>
    <t>Carga e descarga de container (04.013.0015-0 EMOP)</t>
  </si>
  <si>
    <t>05.060.8.1.290U</t>
  </si>
  <si>
    <t>Barreira de proteção, tipo concertina, com diâmetro de espiral 300mm, modelo simples, em aço galvanizado. Fornecimento e colocação.</t>
  </si>
  <si>
    <t>26.119.00710.SER-U</t>
  </si>
  <si>
    <t>Tanque de louça branca, com coluna e medidas aproximadas de 56x48cmn, inclusive metais e acessórios</t>
  </si>
  <si>
    <t>31.101.00040.SER-U</t>
  </si>
  <si>
    <t>Transporte de container (04.005.0300-0 EMOP)</t>
  </si>
  <si>
    <t>UNXKM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</si>
  <si>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</si>
  <si>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</si>
  <si>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</si>
  <si>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</si>
  <si>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36.090.00090.SER-U</t>
  </si>
  <si>
    <t>36.090.00091.SER-U</t>
  </si>
  <si>
    <t>Placa de sinalização em PVC 2mm, com impressão digital, com fundo amarelo, letras em preto, dimensão 35x25cm, conforme projeto - Fornecimento e colocação.</t>
  </si>
  <si>
    <t>SERVIÇOS GERAIS</t>
  </si>
  <si>
    <t>CARGA E TRANSPORTE MANUAL</t>
  </si>
  <si>
    <t>31.101.00304.SER-U</t>
  </si>
  <si>
    <t>31.101.00305.SER-U</t>
  </si>
  <si>
    <t>EQUIPAMENTOS DE OBRA</t>
  </si>
  <si>
    <t>33.134.000030.EQH</t>
  </si>
  <si>
    <t>Talha manual, cabo de aço, guincho para 3 t</t>
  </si>
  <si>
    <t>H PROD</t>
  </si>
  <si>
    <t>33.134.000030.EQI</t>
  </si>
  <si>
    <t>H IMP</t>
  </si>
  <si>
    <t>INSTALAÇÃO DE PROTEÇÕES</t>
  </si>
  <si>
    <t>01560.8.1.87U</t>
  </si>
  <si>
    <t>ANDAIMES E OUTROS</t>
  </si>
  <si>
    <t>01544.8.5.12U</t>
  </si>
  <si>
    <t>M2XMES</t>
  </si>
  <si>
    <t>01544.8.6.1U</t>
  </si>
  <si>
    <t>01544.8.7.100U</t>
  </si>
  <si>
    <t>Montagem e desmontagem de andaime tubular tipo torre</t>
  </si>
  <si>
    <t>01544.8.8.340U</t>
  </si>
  <si>
    <t>Transporte de andaime tubular, cons.área de proj.vert.do andaime, excl.carga, descarga e tempo de espera do caminhão (04.020.0122-0 EMOP)</t>
  </si>
  <si>
    <t>M2XKM</t>
  </si>
  <si>
    <t>SEGREGAÇÃO DE RESÍDUOS DA CONSTRUÇÃO CIVIL</t>
  </si>
  <si>
    <t>02.101.00301.SER-U</t>
  </si>
  <si>
    <t>Retirada de resíduos da construção civil(Classe I/Classe D), em caçamba de aço(cap.5m³), inclusive carregamento do contêiner, transporte e descarga.</t>
  </si>
  <si>
    <t>T</t>
  </si>
  <si>
    <t>TRATAMENTOS</t>
  </si>
  <si>
    <t>IMPERMEABILIZAÇÃO</t>
  </si>
  <si>
    <t>DIVERSOS</t>
  </si>
  <si>
    <t>22.139.00020.SER-U</t>
  </si>
  <si>
    <t>16.119.000305.SER</t>
  </si>
  <si>
    <t>16.119.000307.SER</t>
  </si>
  <si>
    <t>SERVIÇOS COMPLEMENTARES</t>
  </si>
  <si>
    <t>PAVIMENTAÇÃO</t>
  </si>
  <si>
    <t>32.108.00060.SER-U</t>
  </si>
  <si>
    <t>Placa de inauguração em latão, 0,60x0,40m, conforme especificação e indicação em projeto - colocada</t>
  </si>
  <si>
    <t>LIMPEZA DE OBRA</t>
  </si>
  <si>
    <t>Limpeza geral da edificação</t>
  </si>
  <si>
    <t>TOTAL DO CONTRATO</t>
  </si>
  <si>
    <t xml:space="preserve">VALOR MEDIDO </t>
  </si>
  <si>
    <t xml:space="preserve">VALOR ACUMULADO </t>
  </si>
  <si>
    <t xml:space="preserve">VALOR A REALIZAR </t>
  </si>
  <si>
    <t>medido</t>
  </si>
  <si>
    <t>LEGENDA</t>
  </si>
  <si>
    <t xml:space="preserve">ITENS PLANILHADOS </t>
  </si>
  <si>
    <t>TJERJ - SGLOG - DEENG - DIFOB (DIVISÃO DE FISCALIZAÇÃO DE OBRAS)</t>
  </si>
  <si>
    <t>VALIDAÇÃO DE DADOS</t>
  </si>
  <si>
    <t>15ª MEDIÇÃO</t>
  </si>
  <si>
    <t>16ª MEDIÇÃO</t>
  </si>
  <si>
    <t>17ª MEDIÇÃO</t>
  </si>
  <si>
    <t>18ª MEDIÇÃO</t>
  </si>
  <si>
    <t>19ª MEDIÇÃO</t>
  </si>
  <si>
    <t>20ª MEDIÇÃO</t>
  </si>
  <si>
    <t>02.102.0051.SER-U</t>
  </si>
  <si>
    <t>02.102.00990.SER-U</t>
  </si>
  <si>
    <t>02.102.00608.SER-U</t>
  </si>
  <si>
    <t>02.102.00609.SER-U</t>
  </si>
  <si>
    <t>16120.8.4.988U</t>
  </si>
  <si>
    <t>16973.8.1.122U</t>
  </si>
  <si>
    <t>Cabo flexível isolado PVC 450/750V tipo PP 3x2,5mm²</t>
  </si>
  <si>
    <t>Galpão aberto p/oficina e outros de canteiro de obras, estruturado em madeira, cobertura de telhas de fibrocimento onduladas</t>
  </si>
  <si>
    <t>02.101.00151.SER-U</t>
  </si>
  <si>
    <t>Banner em lona com impressão colorida total (alta definição) para o tapume da Rua Dom Manuel, com 20m de comprimento e 2m de altura, conf. memorial descritivo - Fornecimento e instalação</t>
  </si>
  <si>
    <t>02.101.00152.SER-U</t>
  </si>
  <si>
    <t>Banner em lona com impressão colorida total (alta definição) para o tapume da Rua Jacob Bandolim, com 5m de comprimento e 2m de altura, conf. memorial descritivo - Fornecimento e instalação</t>
  </si>
  <si>
    <t>02.101.00153.SER-U</t>
  </si>
  <si>
    <t>Banner em lona com impressão colorida total (alta definição) para o tapume da Av. Alfredo Agache com 5m de comprimento e 2m de altura, conf. memorial descritivo - Fornecimento e instalação</t>
  </si>
  <si>
    <t>02.101.00191.SER-U</t>
  </si>
  <si>
    <t>Tapume de proteção c/telha trapezoidal em galvalume pré-pintada # 0,43 mm, com estrutura de madeira, conforme detalhe em projeto, incl. montagem e desmontagem</t>
  </si>
  <si>
    <t>02.101.00203.SER-U</t>
  </si>
  <si>
    <t>Porta/Portão para tapume c/telha trapezoidal em galvalume pré-pintada # 0,43 mm, com estrutura de madeira, incl. montagem e desmontagem</t>
  </si>
  <si>
    <t>02.101.00251.SER-U</t>
  </si>
  <si>
    <t>02.101.00254.SER-U</t>
  </si>
  <si>
    <t>Aluguel de container, módulo metálico içável, para escritório com WC, medindo aproximadamente 2,30m de largura, 6,00m de comprimento e 2,50m de altura, composto de chapas de aço com nervuras trapezoidais, isolamento termo-acústico no forro, chassis reforçado e piso em compensado naval, incluindo instalações elétricas e hidrossanitárias, suprido de acessórios, 1 bacia sanitária e 1 lavatório, exclusive transporte, carga e descarga - 02.006.0015-0 EMOP</t>
  </si>
  <si>
    <t>02.101.00256.SER-U</t>
  </si>
  <si>
    <t>02.101.00258.SER-U</t>
  </si>
  <si>
    <t>Aluguel de container, módulo metálico içável, medindo aproximadamente 2,20m de largura, 6,20m de comprimento e 2,50m de altura, para sanitário-vestiário feminino, chassis reforçado, incluindo instalações elétricas e hidrossanitárias, 4 vasos sanitários, 1 lavatório e 4 chuveiros, exclusive transporte, carga e descarga</t>
  </si>
  <si>
    <t>02.101.00900.SER-U</t>
  </si>
  <si>
    <t>Tablado em chapa de compensado naval, e=18 mm, sobre base de peça de madeira, p/proteção da tubulação</t>
  </si>
  <si>
    <t>31.101.00140.SER-U</t>
  </si>
  <si>
    <t>SERVIÇOS DIVERSOS</t>
  </si>
  <si>
    <t>36.090.00094.SER-U</t>
  </si>
  <si>
    <t>Placa de sinalização em PVC 2mm, com impressão digital, com fundo amarelo, letras em preto, dimensão 17x11cm, conforme projeto - Fornecimento e colocação.</t>
  </si>
  <si>
    <t>Transporte horizontal de material de 1ª cat.ou entulho, em carrinhos, a 30m de distância (05.001.0172-0 EMOP)</t>
  </si>
  <si>
    <t>31.101.00905.SER-U</t>
  </si>
  <si>
    <t>Ensacamento de escombros em sacos plásticos, para remoção</t>
  </si>
  <si>
    <t>01560.8.1.1U</t>
  </si>
  <si>
    <t>Tela polipropileno para proteção de fachadas, amarradas em andaime, exclusive este. Fornecimento e colocação (05.005.0050-0 EMOP)</t>
  </si>
  <si>
    <t>02.101.00290.SER-U</t>
  </si>
  <si>
    <t>02.101.00580.SER-U</t>
  </si>
  <si>
    <t>02.101.00581.SER-U</t>
  </si>
  <si>
    <t>02.101.00590.SER-U</t>
  </si>
  <si>
    <t>02.101.00950.SER-U</t>
  </si>
  <si>
    <t>14515.8.1.94U</t>
  </si>
  <si>
    <t>14516.8.1.90U</t>
  </si>
  <si>
    <t>22.150.00110.SER-U</t>
  </si>
  <si>
    <t>Regularização desempenada para aplicação de impermeabilização, com argamassa de cimento e areia, traço: 1:3, com aditivo a base de resina sintética</t>
  </si>
  <si>
    <t>24.106.00079.SER-U</t>
  </si>
  <si>
    <t>Pintura hidrofugante com duas demãos sobre superfícies, exceto pétreas, conforme memorial</t>
  </si>
  <si>
    <t>02.180.00905.SER-U</t>
  </si>
  <si>
    <t>02.180.00906.SER-U</t>
  </si>
  <si>
    <t>02.180.00907.SER-U</t>
  </si>
  <si>
    <t>LIMPEZAS</t>
  </si>
  <si>
    <t>INTERVENÇÕES GERAIS</t>
  </si>
  <si>
    <t>09.105.0005.SER-U</t>
  </si>
  <si>
    <t>Fornecimento e colocação de telhas cerâmicas, tipo francesa, exclusive cumeeira e madeiramento.</t>
  </si>
  <si>
    <t>05.190.00975.SER-U</t>
  </si>
  <si>
    <t>Lixamento manual da superfície pintada</t>
  </si>
  <si>
    <t>22.112.00791.SER-U</t>
  </si>
  <si>
    <t>Recomposição de pavimentação de pedra portuguesa, inclusive fornecimento do material</t>
  </si>
  <si>
    <t>22.112.00990.SER-U</t>
  </si>
  <si>
    <t>Assentamento de placas de granito em calçadas de logradouros ou superfícies niveladas, com rejuntamento de argamassa de cimento e areia, no traço 1:3, exclusive o fornecimento das pedras</t>
  </si>
  <si>
    <t>22.112.00991.SER-U</t>
  </si>
  <si>
    <t>Granito cinza andorinha serrado em placas com dimensões variadas, E=3cm - Fornecimento</t>
  </si>
  <si>
    <t>Regularização desempenada com argamassa de cimento e areia traço: 1:3, preparo mecânico(exclusive betoneira)</t>
  </si>
  <si>
    <t>23.102.00021.SER-U</t>
  </si>
  <si>
    <t>16.111.001501.01.SER-U</t>
  </si>
  <si>
    <t>16.115.000110.11.SER-U</t>
  </si>
  <si>
    <t>16.115.000114.11.SER-U</t>
  </si>
  <si>
    <t>16.119.000013.01.SER-U</t>
  </si>
  <si>
    <t>16.119.000015.01.SER-U</t>
  </si>
  <si>
    <t>16.119.000104.12.SER-U</t>
  </si>
  <si>
    <t>16.119.000108.15.SER-U</t>
  </si>
  <si>
    <t>16.121.000100.11.SER-U</t>
  </si>
  <si>
    <t>16.125.000112.02.SER-U</t>
  </si>
  <si>
    <t>16.107.000100.01.SER-UI</t>
  </si>
  <si>
    <t>16.107.000200.01.SER-UI</t>
  </si>
  <si>
    <t>Arrancamento de vegetação do tipo erva daninha pela raiz em paredes e ornatos</t>
  </si>
  <si>
    <t>Aplicação de herbicida</t>
  </si>
  <si>
    <t>Remoção de vegetação tipo arbusto, incl. raízes, em paredes e ornatos</t>
  </si>
  <si>
    <t>Remoção manual de pavimentação de lajões de granito em passeio (05.001.0061-0 EMOP)</t>
  </si>
  <si>
    <t xml:space="preserve">FISCAL: </t>
  </si>
  <si>
    <t xml:space="preserve">FREDERICO HENRIQUE DE OLIVEIRA GONÇALVES (TÉCNICO DE ATIVIDADE JUDICIÁRIA - MATRÍCULA: 01/22691) </t>
  </si>
  <si>
    <t>SERGIO BRANDÃO DA SILVA (TÉCNICO DE ATIVIDADE JUDICIÁRIA - MATRÍCULA: 10/28033)</t>
  </si>
  <si>
    <t>CONTRATADA:                   CONCREJATO SERVIÇOS TÉCNICOS DE ENGENHARIA S/A</t>
  </si>
  <si>
    <t>02.102.0028.SER-U</t>
  </si>
  <si>
    <t>Desmontagem de escada e demais para acessar os abrigos provisórios, tablados e outros</t>
  </si>
  <si>
    <t>02.102.00503.SER-U</t>
  </si>
  <si>
    <t>02.102.00610.SER-U</t>
  </si>
  <si>
    <t>02.102.00611.SER-U</t>
  </si>
  <si>
    <t>02.102.00612.SER-U</t>
  </si>
  <si>
    <t>02.102.00613.SER-U</t>
  </si>
  <si>
    <t>02.102.00614.SER-U</t>
  </si>
  <si>
    <t>02.102.00615.SER-U</t>
  </si>
  <si>
    <t>02.102.00616.SER-U</t>
  </si>
  <si>
    <t>02.102.00617.SER-U</t>
  </si>
  <si>
    <t>02.102.00618.SER-U</t>
  </si>
  <si>
    <t>Retirada cuidadosa de câmeras de vídeo</t>
  </si>
  <si>
    <t>02.102.00650.SER-U</t>
  </si>
  <si>
    <t>Retirada cuidadosa de refletor</t>
  </si>
  <si>
    <t>02.102.00046.1.SER-U</t>
  </si>
  <si>
    <t>30.107.000200.SER</t>
  </si>
  <si>
    <t>13.102.000052.00.SER-U</t>
  </si>
  <si>
    <t>13.102.000102.00.SER-U</t>
  </si>
  <si>
    <t>13.102.000104.00.SER-U</t>
  </si>
  <si>
    <t>13.102.000151.00.SER-U</t>
  </si>
  <si>
    <t>13.102.000152.00.SER-U</t>
  </si>
  <si>
    <t>13.102.000222.00.SER-U</t>
  </si>
  <si>
    <t>Cap (tampão) soldável PVC Ø 32 mm (PINI)</t>
  </si>
  <si>
    <t>13.102.000321.00.SER-U</t>
  </si>
  <si>
    <t>Luva de redução soldável PVC Ø 32 x 25 mm</t>
  </si>
  <si>
    <t>13.102.000472.00.SER-U</t>
  </si>
  <si>
    <t>União soldável PVC Ø 32 mm</t>
  </si>
  <si>
    <t>13.102.000800.10.SER-U</t>
  </si>
  <si>
    <t>13.102.000801.10.SER-U</t>
  </si>
  <si>
    <t>13.102.000802.10.SER-U</t>
  </si>
  <si>
    <t>13.102.000803.10.SER-U</t>
  </si>
  <si>
    <t>13.102.000821.10.SER-U</t>
  </si>
  <si>
    <t>13.102.000971.00.SER-U</t>
  </si>
  <si>
    <t>Cap (tampão) PVC PBV Ø 75 mm</t>
  </si>
  <si>
    <t>13.102.000972.00.SER-U</t>
  </si>
  <si>
    <t>Cap (tampão) PVC PBV Ø 100 mm (PINI)</t>
  </si>
  <si>
    <t>13.119.000032.00.SER-U</t>
  </si>
  <si>
    <t>13.119.000034.00.SER-U</t>
  </si>
  <si>
    <t>13.119.000050.10.SER-U</t>
  </si>
  <si>
    <t>13.119.000182.99.SER-U</t>
  </si>
  <si>
    <t>Torneira de bóia Ø 20 mm - 3/4"</t>
  </si>
  <si>
    <t>13.121.000400.01.SER-U</t>
  </si>
  <si>
    <t>13.121.000401.01.SER-U</t>
  </si>
  <si>
    <t>13.121.000402.01.SER-U</t>
  </si>
  <si>
    <t>13.123.000090.01.SER-U</t>
  </si>
  <si>
    <t>13.160.002000.01.SER-U</t>
  </si>
  <si>
    <t>13.160.002000.02.SER-U</t>
  </si>
  <si>
    <t>16973.8.1.100U</t>
  </si>
  <si>
    <t>16110.8.1.1111U</t>
  </si>
  <si>
    <t>16.111.000903.SER</t>
  </si>
  <si>
    <t>16.121.00010.12.SER-U</t>
  </si>
  <si>
    <t>22.136.000210.1.SER-U</t>
  </si>
  <si>
    <t>16.115.000112.11.SER-U</t>
  </si>
  <si>
    <t>16.123.000009.01.SER-U</t>
  </si>
  <si>
    <t>16.125.000114.02.SER-U</t>
  </si>
  <si>
    <t>01520.8.2.998U</t>
  </si>
  <si>
    <t>36.090.00099.SER-U</t>
  </si>
  <si>
    <t>31.101.00306.SER-U</t>
  </si>
  <si>
    <t>02.101.00081.SER-U</t>
  </si>
  <si>
    <t>02.101.00681.SER-U</t>
  </si>
  <si>
    <t>02.101.00780.SER-U</t>
  </si>
  <si>
    <t>02.101.00880.SER-U</t>
  </si>
  <si>
    <t>01544.8.8.445U</t>
  </si>
  <si>
    <t>01544.8.8.446U</t>
  </si>
  <si>
    <t>01544.8.8.545U</t>
  </si>
  <si>
    <t>01544.8.8.546U</t>
  </si>
  <si>
    <t>01544.8.8.547U</t>
  </si>
  <si>
    <t>01544.8.8.548U</t>
  </si>
  <si>
    <t>01544.8.8.549U</t>
  </si>
  <si>
    <t>01544.8.8.550U</t>
  </si>
  <si>
    <t>01544.8.4.890-U</t>
  </si>
  <si>
    <t>01544.8.4.895-U</t>
  </si>
  <si>
    <t>01544.8.4.896-U</t>
  </si>
  <si>
    <t>01544.8.4.897-U</t>
  </si>
  <si>
    <t>01544.8.4.898-U</t>
  </si>
  <si>
    <t>01544.8.4.899-U</t>
  </si>
  <si>
    <t>01544.8.4.990-U</t>
  </si>
  <si>
    <t>01544.8.4.991-U</t>
  </si>
  <si>
    <t>01544.8.4.994-U</t>
  </si>
  <si>
    <t>01544.8.4.995-U</t>
  </si>
  <si>
    <t>01544.8.4.996-U</t>
  </si>
  <si>
    <t>MXMES</t>
  </si>
  <si>
    <t>01544.8.4.997-U</t>
  </si>
  <si>
    <t>01544.8.4.998-U</t>
  </si>
  <si>
    <t>01544.8.4.999-U</t>
  </si>
  <si>
    <t>01544.8.5.250-U</t>
  </si>
  <si>
    <t>01544.8.5.550-U</t>
  </si>
  <si>
    <t>05.190.01900.SER-U</t>
  </si>
  <si>
    <t>05.190.01901.SER-U</t>
  </si>
  <si>
    <t>05.190.01902.SER-U</t>
  </si>
  <si>
    <t>05.190.01903.SER-U</t>
  </si>
  <si>
    <t>05.190.02000.SER-U</t>
  </si>
  <si>
    <t>05.190.02001.SER-U</t>
  </si>
  <si>
    <t>05.190.02002.SER-U</t>
  </si>
  <si>
    <t>05.190.02003.SER-U</t>
  </si>
  <si>
    <t>Demolição de piso de ladrilho hidráulico com respectiva camada de argamassa de assentamento, inclusive empilhamento lateral dentro do canteiro de serviço (05.001.0015-0 EMOP)</t>
  </si>
  <si>
    <t>Remoção de cobertura de telha cerâmica, inclusive argamassa de assentamento</t>
  </si>
  <si>
    <t>Retirada de régua com conjunto de LED e trilho elétrico</t>
  </si>
  <si>
    <t>Retirada cuidadosa de aparelhos de Iluminação</t>
  </si>
  <si>
    <t>Retirada cuidadosa de cabo de cobre nu 35mm²</t>
  </si>
  <si>
    <t>Retirada cuidadosa de eletroduto de qualquer tipo (aparente) diâmetro até 1", inclusive conexões e fixações</t>
  </si>
  <si>
    <t>Retirada cuidadosa de presilha em latão para fixação de cabos 35/50mm² em alvenaria, inclusive conexões e fixações</t>
  </si>
  <si>
    <t>Retirada cuidadosa de caixa com tomada e disjuntor</t>
  </si>
  <si>
    <t>Retirada cuidadosa de eletroduto metálico flexível com revestimento em PVC tipo SEALTUBO 32mm (1"), inclusive conexões e fixações</t>
  </si>
  <si>
    <t>Retirada cuidadosa de minicaptor, inclusive conexões e fixações</t>
  </si>
  <si>
    <t>Retirada cuidadosa de Caixa de inspeção em PP 123x158x87mm com bocal Ø 1", inclusive coneções e fixações</t>
  </si>
  <si>
    <t>Retirada cuidados de abraçadeira do tipo "D" em ferro galvanizado Ø 1"</t>
  </si>
  <si>
    <t>Retirada cuidadosa de Suporte reforçado com roldana para isolação SPDA</t>
  </si>
  <si>
    <t>Remoção manual de piso de pedra portuguesa, inclusive base de assentamento (05.001.0059-0 EMOP)</t>
  </si>
  <si>
    <t>Tubo PVC soldável inclusive conexões Ø 25 mm</t>
  </si>
  <si>
    <t>Tubo PVC soldável inclusive conexões Ø 32 mm</t>
  </si>
  <si>
    <t>Tampa de concreto # 5 cm para caixa de inspeção</t>
  </si>
  <si>
    <t>Joelho 90° soldável PVC com rosca metálica Ø 25 mm x 1/2"</t>
  </si>
  <si>
    <t>Adaptador soldável PVC com flanges e anel para caixa dágua Ø 25 mm x 3/4"</t>
  </si>
  <si>
    <t>Adaptador soldável PVC com flanges e anel para caixa dágua Ø 32 mm x 1"</t>
  </si>
  <si>
    <t>Adaptador soldável PVC curto para registro Ø 25 mm x 3/4"</t>
  </si>
  <si>
    <t>Adaptador soldável PVC curto para registro Ø 32 mm x 1"</t>
  </si>
  <si>
    <t>Terminal de ventilação, 50 mm, série normal, esgoto predial (104348 SINAPI)</t>
  </si>
  <si>
    <t>Filtro completo para purificação de água. Composto por filtro na cor branca e elemento filtrante (refil).</t>
  </si>
  <si>
    <t>Caixa sifonada PVC 250x172x50mm c/tampa cega PVC</t>
  </si>
  <si>
    <t>Caixa sifonada PVC 150x185x75mm com tampa cega PVC redonda branca</t>
  </si>
  <si>
    <t>Caixa sifonada PVC 150x150x50mm com tampa cega PVC redonda branca</t>
  </si>
  <si>
    <t>Reservatório para água em polietileno, 1.000 litros com tampa</t>
  </si>
  <si>
    <t>Calço em madeira roliça para apoio de tubulações de Esgoto</t>
  </si>
  <si>
    <t>Calço em madeira roliça para apoio de tubulações de Hidraulica</t>
  </si>
  <si>
    <t>19079994U</t>
  </si>
  <si>
    <t>Conector UNIDUT em aluminio com rosca BSP para condulete múltiplo IP 54 ( Ø 3/4"), fornecido com um parafuso para fixação de eletroduto.</t>
  </si>
  <si>
    <t>19079996U</t>
  </si>
  <si>
    <t>Conector em aluminio com rosca BSP para condulete múltiplo IP 54 ( Ø 1. 1/4"), fornecido com um parafuso para fixação de eletroduto</t>
  </si>
  <si>
    <t>19079998U</t>
  </si>
  <si>
    <t>Conector em aluminio com rosca BSP para condulete múltiplo IP 54 ( Ø 2"), fornecido com um parafuso para fixação de eletroduto</t>
  </si>
  <si>
    <t>Célula Fotoelétrica completa (c/ base e diafragma) - 1000W - 127/220V</t>
  </si>
  <si>
    <t>Terminal de compressão fabricado em cobre e estanhado -16mm²</t>
  </si>
  <si>
    <t>Terminal de compressão fabricado em cobre e estanhado - 35mm²</t>
  </si>
  <si>
    <t>Cabo de cobre nu 35mm² têmpera meio dura enterrado - Fornecimento e Instalação</t>
  </si>
  <si>
    <t>Duto flexível PEAD corrugado incl. Conexões Ø 1.1/4"</t>
  </si>
  <si>
    <t>Duto flexível PEAD corrugado incl. Conexões Ø 2"</t>
  </si>
  <si>
    <t>Grampo duplo de aterramento em bronze (tipo abraçadeira) para fixação de cabo 35 mm² a haste de Ø 3/4"</t>
  </si>
  <si>
    <t>Plug 3P/N/T(5P)-32A, fabricado em material termoplástico, autoextinguível, c/grau de proteção IP67, prever montagem em cabo flexível, isolado PVC, 450/750V-70º, tipo PP, 5#10,0 mm²</t>
  </si>
  <si>
    <t>Terminais pré-isolados tipo pino e emendas pré-isoladas - 2,5mm²</t>
  </si>
  <si>
    <t>Terminais pré-isolados tipo pino e emendas pré-isoladas - 4mm²</t>
  </si>
  <si>
    <t>Caixa de inspeção em polietileno p/aterramento Ø 300mm e profund.min.300mm c/tampa em polietileno</t>
  </si>
  <si>
    <t>Eletroduto de aço carbono com costura galvanização a fogo inclusive conexões Ø 20 mm 3/4"</t>
  </si>
  <si>
    <t>Eletroduto de aço carbono com costura galvanização a fogo inclusive conexões Ø 32 mm 1 1/4"</t>
  </si>
  <si>
    <t>Cabo isolado em EPR não halogenado 16,00 mm² - 0,6/1 KV - 90°C - flexível</t>
  </si>
  <si>
    <t>Cabo isolado em EPR não halogenado 35,00 mm² - 0,6/1 KV - 90°C - flexível</t>
  </si>
  <si>
    <t>16.120.100011.SER-U</t>
  </si>
  <si>
    <t>Isolamento de cabos c/fita isolante de borracha autofusão para cabos, emendas e terminais c/classe de tensão até 69kV temperatura de até 140ºC em emergência, recoberta com fita isolante para fios e cabos até 750V</t>
  </si>
  <si>
    <t>Interruptor simples para condulete com duas seções 10A - 250V, incluindo condulete múltiplo em liga de aluminio tipo "X" Ø 3/4" IP 54, fornecido com 2 tampões de vedação roscados e tampa metálica de 2 seções</t>
  </si>
  <si>
    <t>Recolocação de piso em pedra portuguesa, exclusive pedra portuguesa (13.410.0010-0 EMOP)</t>
  </si>
  <si>
    <t>Eletroduto metálico flexível c/revestimento em PVC tipo SEALTUBO 25mm (3/4")</t>
  </si>
  <si>
    <t>Condulete múltiplo em liga de aluminio tipo "X" com tampa cega IP 54 ( Ø3/4")</t>
  </si>
  <si>
    <t>Condulete múltiplo em liga de aluminio tipo "X" com tampa cega IP 54 ( Ø 1. 1/4")</t>
  </si>
  <si>
    <t>Condulete múltiplo em liga de aluminio tipo "X" com tampa cega IP 54 ( Ø2")</t>
  </si>
  <si>
    <t>16.119.000011.01.SER-U</t>
  </si>
  <si>
    <t>Cabo com tensão de isolamento de 0,45/0,75kV-70º PVC, dupla camada, termoplastico, antichama 2,5mm² de acordo com a norma NBR-13248 com baixa emisão de fumaça e gases tóxicos.</t>
  </si>
  <si>
    <t>16.119.000012.01.SER-U</t>
  </si>
  <si>
    <t>Cabo com tensão de isolamento de 0,45/0,75kV-70º PVC, dupla camada, termoplastico, antichama 4,0mm² de acordo com a norma NBR-13248 com baixa emisão de fumaça e gases tóxicos</t>
  </si>
  <si>
    <t>Cabo com tensão de isolamento de 0,45/0,75kV-70º PVC, dupla camada, termoplastico, antichama 6,0mm² de acordo com a norma NBR-13248 com baixa emisão de fumaça e gases tóxicos</t>
  </si>
  <si>
    <t>16.119.000014.01.SER-U</t>
  </si>
  <si>
    <t>Cabo com tensão de isolamento de 0,45/0,75kV-70º PVC, dupla camada, termoplastico, antichama 10,0mm² de acordo com a norma NBR-13248 com baixa emisão de fumaça e gases tóxicos</t>
  </si>
  <si>
    <t>Cabo com tensão de isolamento de 0,45/0,75kV-70º PVC, dupla camada, termoplastico, antichama 16,0mm² de acordo com a norma NBR-13248 com baixa emissão de fumaça e gases tóxicos</t>
  </si>
  <si>
    <t>Cabo flexível isolado PVC 450/750V-70° tipo PP 5# 10,0mm²</t>
  </si>
  <si>
    <t>Tomada 2P+T - 20A - 250V incluindo condulete múltiplo em liga de aluminio tipo "X" Ø 3/4" IP 54, fornecido com 2 tampões de vedação roscados e tampa metálica de 1 seção</t>
  </si>
  <si>
    <t>Luminária de sobrepor 2x18W/20W com lâmpadas LEDTube 18W/20W-Bivolt, driver incorporado na lâmpada, corpo produzido em chapa de aço laminado a frio pintada na cor branca com refletores parabólicos em alumínio anodizado de alto brilho e ótimo controle de ofuscamento</t>
  </si>
  <si>
    <t>Abraçadeira tipo D de 3/4" em aço galvanizado, com parafuso de fixação</t>
  </si>
  <si>
    <t>Abraçadeira tipo D de 1 1/4" em aço galvanizado, com parafuso de fixação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</si>
  <si>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 (220/127V), conforme diagrama na prancha EL01-5000-PBST-AITD-PO. Totalmente montado e pronto para funcionar</t>
  </si>
  <si>
    <t>Unidade combinada (QDTO) montada sobre caixa fabricada em material termoplástico, autoextinguível, com grau de proteção IP55 fornecida com tomada de entrada 3P/N/T(5P)-32A, 01 (uma) tomada de saída de 3P/N/T(5P)-32A, 01 (uma) tomada de saída de 3P/T(4P)-32A, 01 (uma) tomada de saída 3P/N/T(5P)-32A e 03 (tres) tomadas saída 2P/T-20A padrão ABNT todas em material termoplástico, autoextinguível, com grau de proteção mínimo IP44, montada conforme diagrama na prancha EL01-7000-PBST-AITD-PO. Totalmente montado e pronto para funcionar.</t>
  </si>
  <si>
    <t>Concreto simples, para confecção das bases dos apoios dos containers provisórios e da escada de acesso, conforme as alturas previstas</t>
  </si>
  <si>
    <t>Forma de madeira, para confecção das bases dos apoios dos containers provisórios e da escada de acesso, c/tábuas e sarrafos, 3 aproveitamentos</t>
  </si>
  <si>
    <t>Aluguel de container, módulo metálico içável, para depósito/almoxarifado/refeitório/atelier, medindo aproximadamente 2,30m de largura, 6,00m de comprimento e 2,50m de altura, composto de chapas de aço com nervuras trapezoidais, isolamento termo-acústico no forro, chassis reforçado e piso em compensado naval, incluindo instalações elétricas, exclusive transporte, carga e descarga</t>
  </si>
  <si>
    <t>Aluguel de container, módulo metálico, medindo aproximadamente 2,20m de largura, 6,20m de comprimento e 2,50m de altura, para sanitário-vestiário masculino, chassis reforçado, incluindo instalações elétricas e hidrossanitárias, 4 vasos sanitários, 1 lavatório, 1 mictório e 4 chuveiros, exclusive transporte, carga e descarga</t>
  </si>
  <si>
    <t>Escada e circulação em madeira, para acessar os abrigos provisórios, conforme projeto</t>
  </si>
  <si>
    <t>Faixa para sinalização de degrau e/ou desnível, com características fotoluminescente e antiderrapante, larg. de aproximadamente 5cm, em rolo,autocolante, conforme projeto</t>
  </si>
  <si>
    <t>Frete p/transporte de container do tipo sanitário-vestiário, inclusive carga e descarga</t>
  </si>
  <si>
    <t>Placa de sinalização em ACM, com impressão digital, nas dimensões 70x50cm, padrão CET-RIO, conforme projeto - Fornecimento e colocação</t>
  </si>
  <si>
    <t>Suporte para fixação de placa de sinalização de obra, em base de concreto</t>
  </si>
  <si>
    <t>Transporte horizontal de material de 1ª cat.ou entulho, em carrinhos, a 60m de distância inclus.carga a pá (05.001.0173-0 EMOP)</t>
  </si>
  <si>
    <t>Transporte horizontal de material de 1ª cat.ou entulho, em carrinhos, a 100m de distância, inclusive carga a pá (05.001.0177-0 EMOP)</t>
  </si>
  <si>
    <t>Proteção p/piso em carpete e=3mm - Fornecimento e colocação</t>
  </si>
  <si>
    <t>Proteção das esquadrias internas(prisma), c/chapa de compensado resinado, inclusive montagem/desmontagem</t>
  </si>
  <si>
    <t>Plástico na cor preta p/proteção de calhas e outros, E=0,15mm, utilizado 1 vez, inclus.retirada - fornecimento e colocação</t>
  </si>
  <si>
    <t>Proteção das esquadrias externas de madeira, c/chapa de compensado resinado e plástico, inclusive montagem/desmontagem</t>
  </si>
  <si>
    <t>Proteção das grades externas, (portas, janelas e outros) c/chapa de compensado resinado e plástico, inclusive montagem/desmontagem</t>
  </si>
  <si>
    <t>Proteção com espuma e plástico na cor preta, inclus.retirada - Fornecimento e colocação</t>
  </si>
  <si>
    <t>Proteção em compensado resinado, contra impactos sobre os equipamentos de ar condicionados, na fachada do prisma, inclusive montagem/desmontagem</t>
  </si>
  <si>
    <t>Proteção da escada metálica existente, de acesso a cobertura em chapa de compensado resinado(piso/espelho) e no guarda-corpo envelopamento em espuma e plástico, inclusive montagem/desmontagem</t>
  </si>
  <si>
    <t>Proteção dos vitrais, c/chapa de compensado resinado, plástico e espuma, inclusive montagem/desmontagem</t>
  </si>
  <si>
    <t>Cerquite protetora para passagem de pedestre, com tela plástica na cor laranja, inclusive apoios, fornecimento, colocação e retirada</t>
  </si>
  <si>
    <t>Plataformas em tábuas de pinho, inclus.movimentação (util.6x)</t>
  </si>
  <si>
    <t>Torre de andaime metálico tubular de encaixe, com sapatas fixas ou rodízios, H=4,00m - locação</t>
  </si>
  <si>
    <t>Frete p/transporte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 - total/ida</t>
  </si>
  <si>
    <t>Frete p/transporte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 - total/volta</t>
  </si>
  <si>
    <t>Frete p/transporte de andaime do tipo multidirecional/tubo roll para o perimetro interno do prisma, sapatas e as fixações necessárias para a montagem/desmontagem - total/ida</t>
  </si>
  <si>
    <t>Frete p/transporte de andaime do tipo multidirecional/tubo roll para o perimetro interno do prisma, sapatas e as fixações necessárias para a montagem/desmontagem - total/volta</t>
  </si>
  <si>
    <t>Frete p/transporte das linhas de trabalho, considerando todo perímetro externo do prédio em função das diversas alturas dos serviços a serem realizados, c/rodapé metálico, piso metálico, guarda corpo e fixações necessárias para a montagem - total/ida</t>
  </si>
  <si>
    <t>Frete p/transporte das linhas de trabalho, considerando todo perímetro externo do prédio em função das diversas alturas dos serviços a serem realizados, c/rodapé metálico, piso metálico, guarda corpo e fixações necessárias para a montagem - total/volta</t>
  </si>
  <si>
    <t>Frete p/transporte das linhas de trabalho, considerando todo perímetro interno do prisma em função das diversas alturas dos serviços a serem realizados, c/rodapé metálico, piso metálico, guarda corpo e fixações necessárias para a montagem - total/ida</t>
  </si>
  <si>
    <t>Frete p/transporte das linhas de trabalho, considerando todo perímetro interno do prisma em função das diversas alturas dos serviços a serem realizados, c/rodapé metálico, piso metálico, guarda corpo e fixações necessárias para a montagem - total/volta</t>
  </si>
  <si>
    <t>Locação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</t>
  </si>
  <si>
    <t>Montagem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</t>
  </si>
  <si>
    <t>Desmontagem de andaime metálico de encaixe, do tipo Multidirecional/tubo roll, considerando todo perímetro externo do prédio, sapatas e as fixações necessárias para a montagem do andaime, estão inclusas as plataformas primária e secundária, com fechamento metálico (piso e lateral inclinada)</t>
  </si>
  <si>
    <t>Locação das linhas de trabalho, considerando todo perímetro da fachada externa do prédio em função das diversas alturas dos serviços a serem realizados, c/rodapé metálico, piso metálico, guarda corpo e fixações necessárias para a montagem</t>
  </si>
  <si>
    <t>Montagem das linhas de trabalho, considerando todo perímetro da fachada externa do prédio em função das diversas alturas dos serviços a serem realizados, c/rodapé metálico, piso metálico, guarda corpo e fixações necessárias para a montagem</t>
  </si>
  <si>
    <t>Desmontagem das linhas de trabalho, considerando todo perímetro da fachada externa do prédio em função das diversas alturas dos serviços a serem realizados, c/rodapé metálico, piso metálico, guarda corpo e fixações</t>
  </si>
  <si>
    <t>Remanejamento das linhas de trabalho (desmontagem/montagem), considerando todo perímetro da fachada externa do prédio em função das diversas alturas dos serviços a serem realizados, c/rodapé metálico, piso metálico, guarda corpo e fixações</t>
  </si>
  <si>
    <t>Locação de andaime metálico de encaixe, do tipo Multidirecional/tubo roll, considerando todo perímetro interno do prisma, sapatas e as fixações necessárias para a montagem do andaime, estão inclusas as plataformas primária e secundária, com fechamento metálico (piso e lateral inclinada)</t>
  </si>
  <si>
    <t>Montagem de andaime metálico de encaixe, do tipo Multidirecional/tubo roll, considerando todo perímetro interno do prisma, sapatas e as fixações necessárias para a montagem do andaime, estão inclusas as plataformas primária e secundária, com fechamento metálico (piso e lateral inclinada)</t>
  </si>
  <si>
    <t>Desmontagem de andaime metálico de encaixe, do tipo Multidirecional/tubo roll, considerando todo perímetro interno do prisma, sapatas e as fixações necessárias para a montagem do andaime, estão inclusas as plataformas primária e secundária, com fechamento metálico (piso e lateral inclinada)</t>
  </si>
  <si>
    <t>Locação das linhas de trabalho, considerando todo perímetro da fachada interna do prisma em função das diversas alturas dos serviços a serem realizados, c/rodapé metálico, piso metálico, guarda corpo e fixações necessárias para a montagem</t>
  </si>
  <si>
    <t>Montagem das linhas de trabalho, considerando todo perímetro da fachada interna do prisma em função das diversas alturas dos serviços a serem realizados, c/rodapé metálico, piso metálico, guarda corpo e fixações necessárias para a montagem</t>
  </si>
  <si>
    <t>Desmontagem das linhas de trabalho, considerando todo perímetro da fachada interna do prisma em função das diversas alturas dos serviços a serem realizados, c/rodapé metálico, piso metálico, guarda corpo e fixações</t>
  </si>
  <si>
    <t>Remanejamento das linhas de trabalho (desmontagem/montagem), considerando todo perímetro da fachada interna do prisma em função das diversas alturas dos serviços a serem realizados, c/rodapé metálico, piso metálico, guarda corpo e fixações</t>
  </si>
  <si>
    <t>Locação de cadeira suspensa (balancim individual), c/mecanismo para subir/descer, Inclusive kit segurança individual, conforme estabelece a norma pertinente ao assunto</t>
  </si>
  <si>
    <t>Frete de cadeira suspensa (balancim individual), inclusive kit segurança individual - por viagem</t>
  </si>
  <si>
    <t>Tarifa p/descarga de resíduos da construção civil, Classe I/Classe D, em vazadouros credenciados, transporte em caminhão, exclusive este.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</si>
  <si>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</si>
  <si>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10.104.000085.SER-U</t>
  </si>
  <si>
    <t>Impermeabilização com três demãos de emulsão asfáltica</t>
  </si>
  <si>
    <t>INTERVENÇÕES NAS FACHADAS</t>
  </si>
  <si>
    <t>Limpeza cuidadosa de sujidade superficial em todas as áreas das fachadas, inclusive ornatos e suas reentrâncias</t>
  </si>
  <si>
    <t>Limpeza manual de sujidade mais escuras com água e detergente neutro</t>
  </si>
  <si>
    <t>Limpeza de sujidade encrustada e endurecida através de lavagem com jateamento de baixa pressão com água e detergente neutro</t>
  </si>
  <si>
    <t>Limpeza de argamassa com presença de bolores/mofos/musgos utilizando borrifador ou tricha com mistura de hipoclorito de sódio, e após aplicação com água limpa</t>
  </si>
  <si>
    <t>Análise de estabilidade das argamassas do pano de fachadas e dos ornatos em estuque (teste de percussão manual), identificando a presença de trincas, fissuras e estufamento da pintura e/ou argamassa, inclusive mapeamento das áreas comprometidas</t>
  </si>
  <si>
    <t>Catalogação com as áreas demarcadas para arquivo e conferência</t>
  </si>
  <si>
    <t>Condicionamento individual de fragmentos ou trechos de ornatos desprendidos em sacos plásticos, catalogados e dispostos em caixas com identificação da localização da fachada, e armazenamento em local apropriado</t>
  </si>
  <si>
    <t>Pré consolidação de fragmentos soltos e não totalmente desprendidos identificados pelo teste de percussão</t>
  </si>
  <si>
    <t>05.190.02100.SER-U</t>
  </si>
  <si>
    <t>Retirada cuidadosa das argamassas desagregadas de forma manual, incluindo limpeza da área e consolidação</t>
  </si>
  <si>
    <t>05.190.02101.SER-U</t>
  </si>
  <si>
    <t>Retirada cuidadosa das argamassas desagregadas de forma mecânica, incluindo limpeza da área e consolidação</t>
  </si>
  <si>
    <t>05.190.02200.SER-U</t>
  </si>
  <si>
    <t>Coleta de amostras de argamassa e análise da sua composição e granulometria (1coleta=1m²)</t>
  </si>
  <si>
    <t>05.190.02300.SER-U</t>
  </si>
  <si>
    <t>Limpeza através de lavagem com mistura de água e detergente neutro com uso de escova de cerda macia, esponja não abrasiva ou jateamento de baixa pressão (máximo de 2,5 a 3,0 atm), incluindo teste de comportamento do material</t>
  </si>
  <si>
    <t>05.190.02301.SER-U</t>
  </si>
  <si>
    <t>Limpeza da área manchada (lixiviação e oxidação) com emplastro químico utilizando espátulas metálicas coberta com plástico-filme, incluindo teste de comportamento do material</t>
  </si>
  <si>
    <t>05.190.02302.SER-U</t>
  </si>
  <si>
    <t>Lavagem com jato de água com baixa pressão, para remoção de resíduo químico dos produtos utilizados</t>
  </si>
  <si>
    <t>05.190.02303.SER-U</t>
  </si>
  <si>
    <t>Aplicação de removedor de pichação em elemento pétreo, incluindo limpeza com mistura de água e detergente, e lavagem com jato de água com baixa pressão</t>
  </si>
  <si>
    <t>05.190.02304.SER-U</t>
  </si>
  <si>
    <t>Remoção em elementos pétreos, de trechos em desprendimentos e de materiais não compatíveis, inclusive lixamento e limpeza dos resíduos</t>
  </si>
  <si>
    <t>05.190.02305.SER-U</t>
  </si>
  <si>
    <t>Próteses com resina epóxi com carga de micro-sílica e pigmentos para atingir a coloração da pedra existente</t>
  </si>
  <si>
    <t>05.190.02306.SER-U</t>
  </si>
  <si>
    <t>Tonalização de trecho com tratamento localizado com resina acrílica e pigmento sintético</t>
  </si>
  <si>
    <t>05.190.02307.SER-U</t>
  </si>
  <si>
    <t>Remoção de rejunte em desprendimento ou desagregando e de sedimentos nas fissuras, inclusive limpeza e recomposição com resina acrílica e pigmento sintético</t>
  </si>
  <si>
    <t>05.190.02308.SER-U</t>
  </si>
  <si>
    <t>Polimentos e aplicação de protetivo em todo embasamento pétreo, incluindo teste do material de proteção</t>
  </si>
  <si>
    <t>05.190.02400.SER-U</t>
  </si>
  <si>
    <t>Limpeza das superfícies e consolidação sobre toda argamassa, ornatos e outros elementos decorativos</t>
  </si>
  <si>
    <t>05.190.02500.SER-U</t>
  </si>
  <si>
    <t>Teste para análise de traços e granulometria da argamassa</t>
  </si>
  <si>
    <t>05.190.02501.SER-U</t>
  </si>
  <si>
    <t>Recomposição da argamassa mista de cal e cimento, incl. bossagem</t>
  </si>
  <si>
    <t>05.190.02600.SER-U</t>
  </si>
  <si>
    <t>Retirada de toda argamassa estufada, em desprendimento e de recomposições inadequadas</t>
  </si>
  <si>
    <t>05.190.02601.SER-U</t>
  </si>
  <si>
    <t>Retirada e recolocação de peitoris de mármore com argamassa mista</t>
  </si>
  <si>
    <t>05.190.02700.SER-U</t>
  </si>
  <si>
    <t>Descascar fissuras e trincas na argamassa, preencher e recompor</t>
  </si>
  <si>
    <t>05.190.02701.SER-U</t>
  </si>
  <si>
    <t>Aplicação de tela de poliéster em trincas mais profundas</t>
  </si>
  <si>
    <t>05.190.02800.SER-U</t>
  </si>
  <si>
    <t>Aplicação de argamassa com adição de 10% de cimento branco na composição</t>
  </si>
  <si>
    <t>05.190.03000.SER-U</t>
  </si>
  <si>
    <t>Teste para análise de traços e granulometria dos ornatos e outros elementos decorativos</t>
  </si>
  <si>
    <t>05.190.03100.SER-U</t>
  </si>
  <si>
    <t>Aplicação de argamassa de estuque para os ornatos</t>
  </si>
  <si>
    <t>05.190.03200.SER-U</t>
  </si>
  <si>
    <t>Aplicação de argamassa com base cimentícia, para os frisos, arquitrave, cimalha e outros elementos decorativos</t>
  </si>
  <si>
    <t>05.190.03300.SER-U</t>
  </si>
  <si>
    <t>Recuperação das estátuas, incl. tratamento, reforço da estrutura metálica, modelagem, demais serviços necessários e pintura</t>
  </si>
  <si>
    <t>05.190.03400.SER-U</t>
  </si>
  <si>
    <t>Tratamento da estrutura metálica dos ornatos e demais elementos decorativos</t>
  </si>
  <si>
    <t>05.190.03401.SER-U</t>
  </si>
  <si>
    <t>Reforço dos ornatos e demais elementos decorativos com estrutura metálica</t>
  </si>
  <si>
    <t>05.190.03402.SER-U</t>
  </si>
  <si>
    <t>Reforço dos ornatos e demais elementos com tela de poliéster ou polietileno</t>
  </si>
  <si>
    <t>05.190.03500.SER-U</t>
  </si>
  <si>
    <t>Modelagem manual dos ornatos e demais elementos decorativos</t>
  </si>
  <si>
    <t>05.190.03501.SER-U</t>
  </si>
  <si>
    <t>Modelagem por fôrma dos ornatos e demais elementos decorativos, reprodução da peça total ou de parte da peça através de um molde em silicone e execução de uma prótese da peça</t>
  </si>
  <si>
    <t>05.190.03600.SER-U</t>
  </si>
  <si>
    <t>Execução de fixação das próteses dos ornatos e demais elementos decorativos com tratamento da superfície e consolidação dos substrato</t>
  </si>
  <si>
    <t>05.190.03700.SER-U</t>
  </si>
  <si>
    <t>Pintura com tinta mineral a base de silicato na cor palha, incl. uma demão de fundo preparador mineral</t>
  </si>
  <si>
    <t>05.190.03701.SER-U</t>
  </si>
  <si>
    <t>Pintura com tinta mineral a base de silicato na cor cinza claro, incl. uma demão de fundo preparador mineral</t>
  </si>
  <si>
    <t>20.101.0010.SER-U</t>
  </si>
  <si>
    <t>Chapisco com argamassa de cimento e areia traço 1:3, com aditivo a base de resina sintética</t>
  </si>
  <si>
    <t>22.127.00090.SER-U</t>
  </si>
  <si>
    <t>Ladrilho hidráulico, assentado com argamassa pré-fabricada de cimento colante</t>
  </si>
  <si>
    <t>INSTALAÇÕES ELÉTRICAS E OUTROS</t>
  </si>
  <si>
    <t>REDE DE BAIXA TENSÃO - ELETRODUTOS E CONEXÕES</t>
  </si>
  <si>
    <t>16120.8.5.613.SER-U</t>
  </si>
  <si>
    <t>Instalação de eletroduto metálico flexível com revestimento em PVC tipo SEALTUBO 32mm (1"), inclusive conexões e fixações</t>
  </si>
  <si>
    <t>TOMADAS E INTERRUPTORES</t>
  </si>
  <si>
    <t>16120.8.5.612.SER-U</t>
  </si>
  <si>
    <t>Instalação de caixa de tomada com disjuntor</t>
  </si>
  <si>
    <t>LUMINÁRIAS</t>
  </si>
  <si>
    <t>16120.8.5.895U</t>
  </si>
  <si>
    <t>Instalação de refletor inclusive lâmpada</t>
  </si>
  <si>
    <t>SPDA</t>
  </si>
  <si>
    <t>16120.8.4.899U</t>
  </si>
  <si>
    <t>Instalação de cabo de cobre nu 35 mm², não enterrado, exclusive cabo e suporte isolador</t>
  </si>
  <si>
    <t>16120.8.5.610.SER-U</t>
  </si>
  <si>
    <t>Instalação de eletroduto de qualquer tipo (aparente) diâmetro até 1", inclusive conexões e fixações</t>
  </si>
  <si>
    <t>16120.8.5.611.SER-U</t>
  </si>
  <si>
    <t>Instalação de presilha em latão para fixação de cabos 35/50mm² em alvenaria, inclusive conexões e fixações</t>
  </si>
  <si>
    <t>16120.8.5.614.SER-U</t>
  </si>
  <si>
    <t>Instalação de minicaptor, inclusive conexões e fixações</t>
  </si>
  <si>
    <t>16120.8.5.615.SER-U</t>
  </si>
  <si>
    <t>Instalação de Caixa de inspeção em PP 123x158x87mm com bocal Ø 1", inclusive conexões e fixações</t>
  </si>
  <si>
    <t>16120.8.5.616.SER-U</t>
  </si>
  <si>
    <t>Instalação de abraçadeira do tipo "D" em ferro galvanizado Ø 1"</t>
  </si>
  <si>
    <t>16120.8.5.617.SER-U</t>
  </si>
  <si>
    <t>Instalação de suporte reforçado com roldana para isolação SPDA</t>
  </si>
  <si>
    <t>EQUIPAMENTOS ESPECIAIS</t>
  </si>
  <si>
    <t>16120.8.5.618.SER-U</t>
  </si>
  <si>
    <t>Fixação de câmeras de vídeo</t>
  </si>
  <si>
    <t>22.150.00905.SER-U</t>
  </si>
  <si>
    <t>16.107.000100.01.SER-UE</t>
  </si>
  <si>
    <t>Quadro de distribuição de baixa tensão, Padrão PTTA (NBR.IEC 60439-1) forma 1, QDLT-BAR (220/127V), conforme diagrama na prancha EL01-7000-PBST-AITD-PO. Totalmente montado e pronto para funcionar.</t>
  </si>
  <si>
    <t>16.107.000200.01.SER-UE</t>
  </si>
  <si>
    <t>2,49</t>
  </si>
  <si>
    <t>12,47</t>
  </si>
  <si>
    <t>5,51</t>
  </si>
  <si>
    <t>9,05</t>
  </si>
  <si>
    <t>8,99</t>
  </si>
  <si>
    <t>6,65</t>
  </si>
  <si>
    <t>20,78</t>
  </si>
  <si>
    <t>19,86</t>
  </si>
  <si>
    <t>4,15</t>
  </si>
  <si>
    <t>12,91</t>
  </si>
  <si>
    <t>29,09</t>
  </si>
  <si>
    <t>17,91</t>
  </si>
  <si>
    <t>22,01</t>
  </si>
  <si>
    <t>32,67</t>
  </si>
  <si>
    <t>267,84</t>
  </si>
  <si>
    <t>19,98</t>
  </si>
  <si>
    <t>23,86</t>
  </si>
  <si>
    <t>39,40</t>
  </si>
  <si>
    <t>6,80</t>
  </si>
  <si>
    <t>7,86</t>
  </si>
  <si>
    <t>5,78</t>
  </si>
  <si>
    <t>10,51</t>
  </si>
  <si>
    <t>23,44</t>
  </si>
  <si>
    <t>32,75</t>
  </si>
  <si>
    <t>45,83</t>
  </si>
  <si>
    <t>65,22</t>
  </si>
  <si>
    <t>78,03</t>
  </si>
  <si>
    <t>9,99</t>
  </si>
  <si>
    <t>16,78</t>
  </si>
  <si>
    <t>23,53</t>
  </si>
  <si>
    <t>29,73</t>
  </si>
  <si>
    <t>38,53</t>
  </si>
  <si>
    <t>122,66</t>
  </si>
  <si>
    <t>135,72</t>
  </si>
  <si>
    <t>171,63</t>
  </si>
  <si>
    <t>312,23</t>
  </si>
  <si>
    <t>121,00</t>
  </si>
  <si>
    <t>1.713,35</t>
  </si>
  <si>
    <t>22,10</t>
  </si>
  <si>
    <t>24,96</t>
  </si>
  <si>
    <t>13,19</t>
  </si>
  <si>
    <t>15,43</t>
  </si>
  <si>
    <t>32,51</t>
  </si>
  <si>
    <t>12,39</t>
  </si>
  <si>
    <t>14,77</t>
  </si>
  <si>
    <t>43,62</t>
  </si>
  <si>
    <t>106,43</t>
  </si>
  <si>
    <t>2,16</t>
  </si>
  <si>
    <t>2,85</t>
  </si>
  <si>
    <t>137,01</t>
  </si>
  <si>
    <t>38,27</t>
  </si>
  <si>
    <t>72,13</t>
  </si>
  <si>
    <t>23,74</t>
  </si>
  <si>
    <t>45,88</t>
  </si>
  <si>
    <t>CONTRATO 003/0871/2024: R$ 11.970.798,84</t>
  </si>
  <si>
    <t>CLAUDIO MANOEL BORGES DE MENEZES (GERENTE DE OBRAS - CREA RJ 1982103052)  / KELI REGINA BARRETO DA MATA (GERENTE DE OBRAS - CREA RJ: 2002100975) / ADRIANA FRANÇA ROCHA (ENGENHEIRA CIVIL - CREA RJ 200165952-0)</t>
  </si>
  <si>
    <t>REFORMA PARA INTERVENÇÃO CORRETIVA NAS FACHADAS DO ANTIGO TRIBUNAL DE ALÇADA CRIMINAL - TACRIM</t>
  </si>
  <si>
    <t>PERÍODO: 21/11/2024 A 20/12/2024</t>
  </si>
  <si>
    <t>PLANILHA CONTRATUAL</t>
  </si>
  <si>
    <t>SERVIÇOS EXECUTADOS EM QUANTITATIVO (SERV. PLANILHADOS E NÃO PLANILHADOS)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</si>
</sst>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Red]#,##0.00"/>
    <numFmt numFmtId="165" formatCode="0.0000000000000%"/>
    <numFmt numFmtId="166" formatCode="0.00;[Red]0.00"/>
    <numFmt numFmtId="167" formatCode="0.0000000000%"/>
    <numFmt numFmtId="168" formatCode="0.00_);[Red]\(0.00\)"/>
    <numFmt numFmtId="169" formatCode="_(* #,##0.00_);_(* \(#,##0.00\);_(* &quot;-&quot;??_);_(@_)"/>
    <numFmt numFmtId="170" formatCode="#,##0.00_ ;[Red]\-#,##0.00\ "/>
    <numFmt numFmtId="171" formatCode="#,##0.00000000_ ;[Red]\-#,##0.00000000\ "/>
    <numFmt numFmtId="172" formatCode="#,##0.00000000;[Red]#,##0.00000000"/>
    <numFmt numFmtId="174" formatCode="&quot;R$&quot;\ #,##0.00"/>
  </numFmts>
  <fonts count="15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18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164" fontId="7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/>
    <xf numFmtId="167" fontId="6" fillId="0" borderId="3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9" fillId="0" borderId="0" xfId="0" applyFont="1"/>
    <xf numFmtId="1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40" fontId="8" fillId="0" borderId="9" xfId="0" applyNumberFormat="1" applyFont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168" fontId="7" fillId="0" borderId="19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169" fontId="9" fillId="0" borderId="19" xfId="1" applyFont="1" applyFill="1" applyBorder="1" applyAlignment="1">
      <alignment horizontal="center" vertical="center"/>
    </xf>
    <xf numFmtId="164" fontId="9" fillId="0" borderId="19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170" fontId="2" fillId="0" borderId="17" xfId="0" applyNumberFormat="1" applyFont="1" applyBorder="1" applyAlignment="1">
      <alignment horizontal="center" vertical="center" wrapText="1"/>
    </xf>
    <xf numFmtId="170" fontId="7" fillId="0" borderId="17" xfId="0" applyNumberFormat="1" applyFont="1" applyBorder="1" applyAlignment="1">
      <alignment horizontal="center" vertical="center" wrapText="1"/>
    </xf>
    <xf numFmtId="170" fontId="7" fillId="0" borderId="22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170" fontId="11" fillId="0" borderId="17" xfId="0" applyNumberFormat="1" applyFont="1" applyBorder="1" applyAlignment="1">
      <alignment horizontal="center" vertical="center"/>
    </xf>
    <xf numFmtId="170" fontId="11" fillId="0" borderId="17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170" fontId="11" fillId="0" borderId="23" xfId="1" applyNumberFormat="1" applyFont="1" applyFill="1" applyBorder="1" applyAlignment="1">
      <alignment horizontal="center" vertical="center"/>
    </xf>
    <xf numFmtId="170" fontId="11" fillId="0" borderId="0" xfId="1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right" vertical="center"/>
    </xf>
    <xf numFmtId="164" fontId="11" fillId="4" borderId="17" xfId="1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71" fontId="11" fillId="0" borderId="17" xfId="0" applyNumberFormat="1" applyFont="1" applyBorder="1" applyAlignment="1">
      <alignment horizontal="center" vertical="center"/>
    </xf>
    <xf numFmtId="171" fontId="11" fillId="0" borderId="17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172" fontId="11" fillId="4" borderId="17" xfId="1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4" fontId="4" fillId="4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2" fillId="4" borderId="0" xfId="0" applyFont="1" applyFill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4" fontId="11" fillId="4" borderId="0" xfId="0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distributed" wrapText="1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 wrapText="1"/>
    </xf>
    <xf numFmtId="14" fontId="13" fillId="4" borderId="0" xfId="2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 wrapText="1"/>
    </xf>
    <xf numFmtId="4" fontId="3" fillId="4" borderId="0" xfId="5" applyNumberFormat="1" applyFont="1" applyFill="1" applyAlignment="1">
      <alignment horizontal="center" vertical="center" wrapText="1"/>
    </xf>
    <xf numFmtId="4" fontId="3" fillId="4" borderId="0" xfId="5" applyNumberFormat="1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170" fontId="2" fillId="4" borderId="17" xfId="0" applyNumberFormat="1" applyFont="1" applyFill="1" applyBorder="1" applyAlignment="1">
      <alignment horizontal="center" vertical="center" wrapText="1"/>
    </xf>
    <xf numFmtId="170" fontId="7" fillId="4" borderId="17" xfId="0" applyNumberFormat="1" applyFont="1" applyFill="1" applyBorder="1" applyAlignment="1">
      <alignment horizontal="center" vertical="center" wrapText="1"/>
    </xf>
    <xf numFmtId="170" fontId="7" fillId="4" borderId="22" xfId="0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center" wrapText="1"/>
    </xf>
    <xf numFmtId="170" fontId="11" fillId="4" borderId="17" xfId="0" applyNumberFormat="1" applyFont="1" applyFill="1" applyBorder="1" applyAlignment="1">
      <alignment horizontal="center" vertical="center"/>
    </xf>
    <xf numFmtId="170" fontId="11" fillId="4" borderId="17" xfId="1" applyNumberFormat="1" applyFont="1" applyFill="1" applyBorder="1" applyAlignment="1">
      <alignment horizontal="center" vertical="center"/>
    </xf>
    <xf numFmtId="170" fontId="11" fillId="4" borderId="23" xfId="1" applyNumberFormat="1" applyFont="1" applyFill="1" applyBorder="1" applyAlignment="1">
      <alignment horizontal="center" vertical="center"/>
    </xf>
    <xf numFmtId="170" fontId="11" fillId="4" borderId="0" xfId="1" applyNumberFormat="1" applyFont="1" applyFill="1" applyBorder="1" applyAlignment="1">
      <alignment horizontal="center" vertical="center"/>
    </xf>
    <xf numFmtId="164" fontId="9" fillId="5" borderId="0" xfId="1" applyNumberFormat="1" applyFont="1" applyFill="1" applyBorder="1" applyAlignment="1">
      <alignment horizontal="right" vertical="center"/>
    </xf>
    <xf numFmtId="4" fontId="5" fillId="5" borderId="0" xfId="0" applyNumberFormat="1" applyFont="1" applyFill="1"/>
    <xf numFmtId="174" fontId="5" fillId="5" borderId="0" xfId="0" applyNumberFormat="1" applyFont="1" applyFill="1"/>
    <xf numFmtId="174" fontId="5" fillId="4" borderId="0" xfId="0" applyNumberFormat="1" applyFont="1" applyFill="1"/>
    <xf numFmtId="0" fontId="2" fillId="0" borderId="17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164" fontId="11" fillId="5" borderId="17" xfId="1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4" borderId="17" xfId="0" applyNumberFormat="1" applyFont="1" applyFill="1" applyBorder="1" applyAlignment="1">
      <alignment horizontal="center" vertical="center" wrapText="1"/>
    </xf>
    <xf numFmtId="164" fontId="11" fillId="4" borderId="2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0" fontId="8" fillId="0" borderId="8" xfId="0" applyNumberFormat="1" applyFont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center" vertical="center"/>
    </xf>
    <xf numFmtId="40" fontId="8" fillId="0" borderId="13" xfId="0" applyNumberFormat="1" applyFont="1" applyBorder="1" applyAlignment="1">
      <alignment horizontal="center" vertical="center"/>
    </xf>
    <xf numFmtId="40" fontId="8" fillId="0" borderId="14" xfId="0" applyNumberFormat="1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9" fontId="4" fillId="4" borderId="7" xfId="1" applyFont="1" applyFill="1" applyBorder="1" applyAlignment="1">
      <alignment horizontal="center" vertical="center" wrapText="1"/>
    </xf>
    <xf numFmtId="169" fontId="4" fillId="4" borderId="1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4" borderId="7" xfId="1" applyNumberFormat="1" applyFont="1" applyFill="1" applyBorder="1" applyAlignment="1">
      <alignment horizontal="center" vertical="center" wrapText="1"/>
    </xf>
    <xf numFmtId="164" fontId="4" fillId="4" borderId="16" xfId="1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4" xr:uid="{FC6442F3-DAE0-454C-AC29-4D76CF7A8504}"/>
    <cellStyle name="Normal 3" xfId="6" xr:uid="{00000000-0005-0000-0000-000033000000}"/>
    <cellStyle name="Normal 4" xfId="5" xr:uid="{3E19B535-59D4-436E-A56D-5467DDB04DBB}"/>
    <cellStyle name="Normal 5" xfId="3" xr:uid="{D10D3725-A3CB-45E7-93DB-6BCC2C2B2AF6}"/>
    <cellStyle name="Normal_ORÇAMENTO SINTÉTICO LÂMINA CENTRAL" xfId="2" xr:uid="{3E1C8C75-7CAE-4005-9F29-EF5BBE51D2CE}"/>
    <cellStyle name="Vírgula" xfId="1" builtinId="3"/>
  </cellStyles>
  <dxfs count="602"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3EFE-4BCD-4A43-929E-3D09EBD72675}">
  <dimension ref="A1:BI524"/>
  <sheetViews>
    <sheetView showGridLines="0" showZeros="0" tabSelected="1" view="pageBreakPreview" topLeftCell="B1" zoomScale="90" zoomScaleNormal="100" zoomScaleSheetLayoutView="90" workbookViewId="0">
      <selection activeCell="C7" sqref="C7:K7"/>
    </sheetView>
  </sheetViews>
  <sheetFormatPr defaultColWidth="9.140625" defaultRowHeight="12" x14ac:dyDescent="0.2"/>
  <cols>
    <col min="1" max="1" width="3.140625" style="1" hidden="1" customWidth="1"/>
    <col min="2" max="2" width="2.42578125" style="1" customWidth="1"/>
    <col min="3" max="3" width="23.42578125" style="2" customWidth="1"/>
    <col min="4" max="4" width="45.42578125" style="1" customWidth="1"/>
    <col min="5" max="5" width="11.7109375" style="2" customWidth="1"/>
    <col min="6" max="6" width="18.5703125" style="1" customWidth="1"/>
    <col min="7" max="8" width="17.7109375" style="1" hidden="1" customWidth="1"/>
    <col min="9" max="9" width="17.5703125" style="3" customWidth="1"/>
    <col min="10" max="10" width="17.7109375" style="3" customWidth="1"/>
    <col min="11" max="11" width="18.7109375" style="3" customWidth="1"/>
    <col min="12" max="12" width="17.42578125" style="3" hidden="1" customWidth="1"/>
    <col min="13" max="13" width="16.28515625" style="3" hidden="1" customWidth="1"/>
    <col min="14" max="14" width="17.28515625" style="3" hidden="1" customWidth="1"/>
    <col min="15" max="15" width="16.28515625" style="3" hidden="1" customWidth="1"/>
    <col min="16" max="16" width="17.28515625" style="3" hidden="1" customWidth="1"/>
    <col min="17" max="17" width="16.28515625" style="3" hidden="1" customWidth="1"/>
    <col min="18" max="18" width="17.28515625" style="3" hidden="1" customWidth="1"/>
    <col min="19" max="19" width="16.28515625" style="3" hidden="1" customWidth="1"/>
    <col min="20" max="20" width="17.28515625" style="3" hidden="1" customWidth="1"/>
    <col min="21" max="21" width="16.28515625" style="3" hidden="1" customWidth="1"/>
    <col min="22" max="22" width="17.28515625" style="3" hidden="1" customWidth="1"/>
    <col min="23" max="23" width="14.7109375" style="3" hidden="1" customWidth="1"/>
    <col min="24" max="24" width="17.28515625" style="3" hidden="1" customWidth="1"/>
    <col min="25" max="25" width="14.7109375" style="3" hidden="1" customWidth="1"/>
    <col min="26" max="26" width="17.5703125" style="3" hidden="1" customWidth="1"/>
    <col min="27" max="27" width="14.7109375" style="3" hidden="1" customWidth="1"/>
    <col min="28" max="28" width="17.5703125" style="3" hidden="1" customWidth="1"/>
    <col min="29" max="29" width="14.7109375" style="3" hidden="1" customWidth="1"/>
    <col min="30" max="30" width="17.5703125" style="3" hidden="1" customWidth="1"/>
    <col min="31" max="31" width="14.7109375" style="3" hidden="1" customWidth="1"/>
    <col min="32" max="32" width="17" style="3" hidden="1" customWidth="1"/>
    <col min="33" max="33" width="14.7109375" style="3" hidden="1" customWidth="1"/>
    <col min="34" max="34" width="16.7109375" style="3" hidden="1" customWidth="1"/>
    <col min="35" max="35" width="14.7109375" style="3" hidden="1" customWidth="1"/>
    <col min="36" max="36" width="17" style="3" hidden="1" customWidth="1"/>
    <col min="37" max="37" width="14.7109375" style="3" hidden="1" customWidth="1"/>
    <col min="38" max="38" width="17.28515625" style="3" hidden="1" customWidth="1"/>
    <col min="39" max="39" width="16.28515625" style="3" hidden="1" customWidth="1"/>
    <col min="40" max="43" width="20.5703125" style="4" customWidth="1"/>
    <col min="44" max="44" width="2.5703125" style="4" customWidth="1"/>
    <col min="45" max="45" width="17.140625" style="5" customWidth="1"/>
    <col min="46" max="46" width="15.85546875" style="5" hidden="1" customWidth="1"/>
    <col min="47" max="47" width="14.42578125" style="1" hidden="1" customWidth="1"/>
    <col min="48" max="16384" width="9.140625" style="1"/>
  </cols>
  <sheetData>
    <row r="1" spans="1:55" ht="12.75" thickBot="1" x14ac:dyDescent="0.25"/>
    <row r="2" spans="1:55" s="6" customFormat="1" ht="28.5" customHeight="1" thickBot="1" x14ac:dyDescent="0.25">
      <c r="C2" s="144" t="s">
        <v>0</v>
      </c>
      <c r="D2" s="145"/>
      <c r="E2" s="145"/>
      <c r="F2" s="145"/>
      <c r="G2" s="145"/>
      <c r="H2" s="145"/>
      <c r="I2" s="144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4"/>
      <c r="AO2" s="145"/>
      <c r="AP2" s="145"/>
      <c r="AQ2" s="146"/>
      <c r="AR2"/>
      <c r="AS2"/>
      <c r="AT2"/>
      <c r="AU2"/>
      <c r="AV2"/>
      <c r="AW2"/>
      <c r="AX2"/>
      <c r="AY2"/>
      <c r="AZ2"/>
      <c r="BA2"/>
      <c r="BB2"/>
      <c r="BC2"/>
    </row>
    <row r="3" spans="1:55" s="6" customFormat="1" ht="34.5" customHeight="1" thickBot="1" x14ac:dyDescent="0.25">
      <c r="C3" s="9" t="s">
        <v>1</v>
      </c>
      <c r="D3" s="147" t="s">
        <v>645</v>
      </c>
      <c r="E3" s="147"/>
      <c r="F3" s="147"/>
      <c r="G3" s="147"/>
      <c r="H3" s="147"/>
      <c r="I3" s="147"/>
      <c r="J3" s="147"/>
      <c r="K3" s="147"/>
      <c r="L3" s="147"/>
      <c r="M3" s="147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47" t="s">
        <v>643</v>
      </c>
      <c r="AO3" s="147"/>
      <c r="AP3" s="147"/>
      <c r="AQ3" s="149"/>
      <c r="AR3" s="11"/>
      <c r="AS3" s="12"/>
      <c r="AT3" s="12"/>
      <c r="AU3" s="12"/>
      <c r="AV3" s="12"/>
      <c r="AW3" s="12"/>
      <c r="AX3" s="12"/>
      <c r="AY3" s="12"/>
      <c r="AZ3" s="12"/>
      <c r="BA3" s="8"/>
      <c r="BB3" s="8"/>
    </row>
    <row r="4" spans="1:55" s="6" customFormat="1" ht="31.5" customHeight="1" thickBot="1" x14ac:dyDescent="0.25">
      <c r="C4" s="13" t="s">
        <v>255</v>
      </c>
      <c r="D4" s="148" t="s">
        <v>256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5"/>
      <c r="AR4" s="16"/>
      <c r="AS4" s="17"/>
      <c r="AT4" s="17"/>
      <c r="AU4" s="17"/>
      <c r="AV4" s="18"/>
      <c r="AW4" s="17"/>
      <c r="AX4" s="17"/>
      <c r="AY4" s="17"/>
      <c r="AZ4" s="19"/>
      <c r="BA4" s="20"/>
      <c r="BB4" s="20"/>
    </row>
    <row r="5" spans="1:55" s="6" customFormat="1" ht="31.5" customHeight="1" thickBot="1" x14ac:dyDescent="0.25">
      <c r="C5" s="21" t="s">
        <v>2</v>
      </c>
      <c r="D5" s="147" t="s">
        <v>257</v>
      </c>
      <c r="E5" s="147"/>
      <c r="F5" s="147"/>
      <c r="G5" s="147"/>
      <c r="H5" s="147"/>
      <c r="I5" s="147"/>
      <c r="J5" s="147"/>
      <c r="K5" s="147"/>
      <c r="L5" s="14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3"/>
      <c r="AR5" s="16"/>
      <c r="AS5" s="17"/>
      <c r="AT5" s="17"/>
      <c r="AU5" s="17"/>
      <c r="AV5" s="18"/>
      <c r="AW5" s="17"/>
      <c r="AX5" s="17"/>
      <c r="AY5" s="17"/>
      <c r="AZ5" s="19"/>
      <c r="BA5" s="20"/>
      <c r="BB5" s="20"/>
    </row>
    <row r="6" spans="1:55" s="6" customFormat="1" ht="37.5" customHeight="1" thickBot="1" x14ac:dyDescent="0.25">
      <c r="C6" s="21" t="s">
        <v>3</v>
      </c>
      <c r="D6" s="147" t="s">
        <v>644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9"/>
      <c r="AR6" s="24"/>
      <c r="AS6" s="17"/>
      <c r="AT6" s="17"/>
      <c r="AU6" s="17"/>
      <c r="AV6" s="18"/>
      <c r="AW6" s="17"/>
      <c r="AX6" s="17"/>
      <c r="AY6" s="17"/>
      <c r="AZ6" s="19"/>
      <c r="BA6" s="20"/>
      <c r="BB6" s="20"/>
    </row>
    <row r="7" spans="1:55" s="6" customFormat="1" ht="31.5" customHeight="1" thickBot="1" x14ac:dyDescent="0.3">
      <c r="C7" s="150" t="s">
        <v>258</v>
      </c>
      <c r="D7" s="148"/>
      <c r="E7" s="148"/>
      <c r="F7" s="148"/>
      <c r="G7" s="148"/>
      <c r="H7" s="148"/>
      <c r="I7" s="150"/>
      <c r="J7" s="148"/>
      <c r="K7" s="148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2"/>
      <c r="AO7" s="151"/>
      <c r="AP7" s="151"/>
      <c r="AQ7" s="26"/>
      <c r="AR7" s="27"/>
      <c r="AS7" s="28"/>
      <c r="AT7" s="28"/>
      <c r="AU7" s="28"/>
      <c r="AV7" s="29"/>
      <c r="AW7" s="29"/>
      <c r="AX7" s="30"/>
      <c r="AY7" s="30"/>
      <c r="AZ7" s="30"/>
      <c r="BA7" s="31"/>
      <c r="BB7" s="31"/>
    </row>
    <row r="8" spans="1:55" s="6" customFormat="1" ht="31.5" customHeight="1" thickBot="1" x14ac:dyDescent="0.25">
      <c r="C8" s="132" t="s">
        <v>648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3"/>
      <c r="AR8" s="27"/>
      <c r="AS8" s="28"/>
      <c r="AT8" s="28"/>
      <c r="AU8" s="28"/>
      <c r="AV8" s="29"/>
      <c r="AW8" s="29"/>
      <c r="AX8" s="30"/>
      <c r="AY8" s="30"/>
      <c r="AZ8" s="30"/>
      <c r="BA8" s="31"/>
      <c r="BB8" s="31"/>
    </row>
    <row r="9" spans="1:55" s="6" customFormat="1" ht="25.5" customHeight="1" thickBot="1" x14ac:dyDescent="0.25">
      <c r="C9" s="129" t="s">
        <v>4</v>
      </c>
      <c r="D9" s="152" t="s">
        <v>5</v>
      </c>
      <c r="E9" s="132" t="s">
        <v>7</v>
      </c>
      <c r="F9" s="133"/>
      <c r="G9" s="129"/>
      <c r="H9" s="152"/>
      <c r="I9" s="155" t="s">
        <v>8</v>
      </c>
      <c r="J9" s="156" t="s">
        <v>9</v>
      </c>
      <c r="K9" s="157"/>
      <c r="L9" s="135" t="s">
        <v>646</v>
      </c>
      <c r="M9" s="136"/>
      <c r="N9" s="135" t="s">
        <v>10</v>
      </c>
      <c r="O9" s="136"/>
      <c r="P9" s="135" t="s">
        <v>10</v>
      </c>
      <c r="Q9" s="136"/>
      <c r="R9" s="135" t="s">
        <v>10</v>
      </c>
      <c r="S9" s="136"/>
      <c r="T9" s="135" t="s">
        <v>10</v>
      </c>
      <c r="U9" s="136"/>
      <c r="V9" s="135" t="s">
        <v>10</v>
      </c>
      <c r="W9" s="136"/>
      <c r="X9" s="135" t="s">
        <v>10</v>
      </c>
      <c r="Y9" s="136"/>
      <c r="Z9" s="135" t="s">
        <v>10</v>
      </c>
      <c r="AA9" s="136"/>
      <c r="AB9" s="135" t="s">
        <v>10</v>
      </c>
      <c r="AC9" s="136"/>
      <c r="AD9" s="135" t="s">
        <v>10</v>
      </c>
      <c r="AE9" s="136"/>
      <c r="AF9" s="135" t="s">
        <v>10</v>
      </c>
      <c r="AG9" s="136"/>
      <c r="AH9" s="135" t="s">
        <v>10</v>
      </c>
      <c r="AI9" s="136"/>
      <c r="AJ9" s="135" t="s">
        <v>10</v>
      </c>
      <c r="AK9" s="136"/>
      <c r="AL9" s="135" t="s">
        <v>10</v>
      </c>
      <c r="AM9" s="136"/>
      <c r="AN9" s="137" t="str">
        <f>"ACUMULADO ATÉ A " &amp; AT11</f>
        <v>ACUMULADO ATÉ A 1ª MEDIÇÃO</v>
      </c>
      <c r="AO9" s="137"/>
      <c r="AP9" s="137"/>
      <c r="AQ9" s="137"/>
      <c r="AR9"/>
      <c r="AS9" s="31"/>
      <c r="AT9" s="31"/>
    </row>
    <row r="10" spans="1:55" s="6" customFormat="1" ht="36" customHeight="1" thickBot="1" x14ac:dyDescent="0.25">
      <c r="C10" s="130"/>
      <c r="D10" s="153"/>
      <c r="E10" s="126" t="s">
        <v>6</v>
      </c>
      <c r="F10" s="129" t="s">
        <v>647</v>
      </c>
      <c r="G10" s="130"/>
      <c r="H10" s="153"/>
      <c r="I10" s="155"/>
      <c r="J10" s="158"/>
      <c r="K10" s="159"/>
      <c r="L10" s="32" t="s">
        <v>7</v>
      </c>
      <c r="M10" s="138" t="s">
        <v>11</v>
      </c>
      <c r="N10" s="32" t="s">
        <v>7</v>
      </c>
      <c r="O10" s="138" t="s">
        <v>11</v>
      </c>
      <c r="P10" s="32" t="s">
        <v>7</v>
      </c>
      <c r="Q10" s="138" t="s">
        <v>11</v>
      </c>
      <c r="R10" s="32" t="s">
        <v>7</v>
      </c>
      <c r="S10" s="138" t="s">
        <v>11</v>
      </c>
      <c r="T10" s="32" t="s">
        <v>7</v>
      </c>
      <c r="U10" s="138" t="s">
        <v>11</v>
      </c>
      <c r="V10" s="32" t="s">
        <v>7</v>
      </c>
      <c r="W10" s="138" t="s">
        <v>11</v>
      </c>
      <c r="X10" s="32" t="s">
        <v>7</v>
      </c>
      <c r="Y10" s="138" t="s">
        <v>11</v>
      </c>
      <c r="Z10" s="32" t="s">
        <v>7</v>
      </c>
      <c r="AA10" s="138" t="s">
        <v>11</v>
      </c>
      <c r="AB10" s="32" t="s">
        <v>7</v>
      </c>
      <c r="AC10" s="138" t="s">
        <v>11</v>
      </c>
      <c r="AD10" s="32" t="s">
        <v>7</v>
      </c>
      <c r="AE10" s="138" t="s">
        <v>11</v>
      </c>
      <c r="AF10" s="32" t="s">
        <v>7</v>
      </c>
      <c r="AG10" s="138" t="s">
        <v>11</v>
      </c>
      <c r="AH10" s="32" t="s">
        <v>7</v>
      </c>
      <c r="AI10" s="138" t="s">
        <v>11</v>
      </c>
      <c r="AJ10" s="32" t="s">
        <v>7</v>
      </c>
      <c r="AK10" s="138" t="s">
        <v>11</v>
      </c>
      <c r="AL10" s="32" t="s">
        <v>7</v>
      </c>
      <c r="AM10" s="138" t="s">
        <v>11</v>
      </c>
      <c r="AN10" s="138" t="s">
        <v>12</v>
      </c>
      <c r="AO10" s="138" t="s">
        <v>13</v>
      </c>
      <c r="AP10" s="141" t="s">
        <v>14</v>
      </c>
      <c r="AQ10" s="141" t="s">
        <v>15</v>
      </c>
      <c r="AR10"/>
      <c r="AS10" s="33"/>
      <c r="AT10" s="34"/>
    </row>
    <row r="11" spans="1:55" s="6" customFormat="1" ht="19.5" customHeight="1" thickBot="1" x14ac:dyDescent="0.25">
      <c r="C11" s="130"/>
      <c r="D11" s="153"/>
      <c r="E11" s="127"/>
      <c r="F11" s="130"/>
      <c r="G11" s="130"/>
      <c r="H11" s="153"/>
      <c r="I11" s="155"/>
      <c r="J11" s="160"/>
      <c r="K11" s="161"/>
      <c r="L11" s="164" t="s">
        <v>16</v>
      </c>
      <c r="M11" s="139"/>
      <c r="N11" s="137" t="s">
        <v>17</v>
      </c>
      <c r="O11" s="139"/>
      <c r="P11" s="137" t="s">
        <v>18</v>
      </c>
      <c r="Q11" s="139"/>
      <c r="R11" s="137" t="s">
        <v>19</v>
      </c>
      <c r="S11" s="139"/>
      <c r="T11" s="137" t="s">
        <v>20</v>
      </c>
      <c r="U11" s="139"/>
      <c r="V11" s="137" t="s">
        <v>21</v>
      </c>
      <c r="W11" s="139"/>
      <c r="X11" s="137" t="s">
        <v>22</v>
      </c>
      <c r="Y11" s="139"/>
      <c r="Z11" s="137" t="s">
        <v>23</v>
      </c>
      <c r="AA11" s="139"/>
      <c r="AB11" s="137" t="s">
        <v>24</v>
      </c>
      <c r="AC11" s="139"/>
      <c r="AD11" s="137" t="s">
        <v>25</v>
      </c>
      <c r="AE11" s="139"/>
      <c r="AF11" s="137" t="s">
        <v>26</v>
      </c>
      <c r="AG11" s="139"/>
      <c r="AH11" s="137" t="s">
        <v>27</v>
      </c>
      <c r="AI11" s="139"/>
      <c r="AJ11" s="137" t="s">
        <v>28</v>
      </c>
      <c r="AK11" s="139"/>
      <c r="AL11" s="137" t="s">
        <v>29</v>
      </c>
      <c r="AM11" s="139"/>
      <c r="AN11" s="139"/>
      <c r="AO11" s="139"/>
      <c r="AP11" s="142"/>
      <c r="AQ11" s="142"/>
      <c r="AR11"/>
      <c r="AS11" s="33"/>
      <c r="AT11" s="165" t="s">
        <v>16</v>
      </c>
      <c r="AU11" s="168" t="s">
        <v>30</v>
      </c>
    </row>
    <row r="12" spans="1:55" s="6" customFormat="1" ht="29.25" customHeight="1" thickBot="1" x14ac:dyDescent="0.25">
      <c r="C12" s="131"/>
      <c r="D12" s="154"/>
      <c r="E12" s="128"/>
      <c r="F12" s="131"/>
      <c r="G12" s="131"/>
      <c r="H12" s="154"/>
      <c r="I12" s="155"/>
      <c r="J12" s="35" t="s">
        <v>31</v>
      </c>
      <c r="K12" s="36" t="s">
        <v>32</v>
      </c>
      <c r="L12" s="136"/>
      <c r="M12" s="140"/>
      <c r="N12" s="137"/>
      <c r="O12" s="140"/>
      <c r="P12" s="137"/>
      <c r="Q12" s="140"/>
      <c r="R12" s="137"/>
      <c r="S12" s="140"/>
      <c r="T12" s="137"/>
      <c r="U12" s="140"/>
      <c r="V12" s="137"/>
      <c r="W12" s="140"/>
      <c r="X12" s="137"/>
      <c r="Y12" s="140"/>
      <c r="Z12" s="137"/>
      <c r="AA12" s="140"/>
      <c r="AB12" s="137"/>
      <c r="AC12" s="140"/>
      <c r="AD12" s="137"/>
      <c r="AE12" s="140"/>
      <c r="AF12" s="137"/>
      <c r="AG12" s="140"/>
      <c r="AH12" s="137"/>
      <c r="AI12" s="140"/>
      <c r="AJ12" s="137"/>
      <c r="AK12" s="140"/>
      <c r="AL12" s="137"/>
      <c r="AM12" s="140"/>
      <c r="AN12" s="140"/>
      <c r="AO12" s="140"/>
      <c r="AP12" s="143"/>
      <c r="AQ12" s="143"/>
      <c r="AR12"/>
      <c r="AS12" s="33"/>
      <c r="AT12" s="166"/>
      <c r="AU12" s="169"/>
    </row>
    <row r="13" spans="1:55" s="6" customFormat="1" ht="8.25" customHeight="1" x14ac:dyDescent="0.2">
      <c r="C13" s="37"/>
      <c r="D13" s="38"/>
      <c r="E13" s="39"/>
      <c r="F13" s="39"/>
      <c r="G13" s="40"/>
      <c r="H13" s="40"/>
      <c r="I13" s="41"/>
      <c r="J13" s="41"/>
      <c r="K13" s="41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3"/>
      <c r="AO13" s="43"/>
      <c r="AP13" s="44"/>
      <c r="AQ13" s="44"/>
      <c r="AR13" s="45"/>
      <c r="AS13" s="45"/>
      <c r="AT13" s="167"/>
      <c r="AU13" s="170"/>
    </row>
    <row r="14" spans="1:55" s="6" customFormat="1" ht="30" customHeight="1" x14ac:dyDescent="0.2">
      <c r="A14" s="6" t="s">
        <v>33</v>
      </c>
      <c r="C14" s="46" t="s">
        <v>34</v>
      </c>
      <c r="D14" s="47" t="s">
        <v>35</v>
      </c>
      <c r="E14" s="48"/>
      <c r="F14" s="49"/>
      <c r="G14" s="50"/>
      <c r="H14" s="51"/>
      <c r="I14" s="49"/>
      <c r="J14" s="52"/>
      <c r="K14" s="53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5"/>
      <c r="AO14" s="55"/>
      <c r="AP14" s="56"/>
      <c r="AQ14" s="57"/>
      <c r="AR14" s="58"/>
      <c r="AS14" s="45"/>
      <c r="AT14" s="59"/>
      <c r="AU14" s="60" t="str">
        <f>IF(COUNTIF(AU15:AU22,"MEDIDO")&lt;&gt;0,"MEDIDO","NÃO MEDIDO")</f>
        <v>MEDIDO</v>
      </c>
    </row>
    <row r="15" spans="1:55" s="64" customFormat="1" ht="30" customHeight="1" x14ac:dyDescent="0.2">
      <c r="A15" s="6" t="s">
        <v>33</v>
      </c>
      <c r="B15" s="6"/>
      <c r="C15" s="46">
        <v>100</v>
      </c>
      <c r="D15" s="47" t="s">
        <v>36</v>
      </c>
      <c r="E15" s="48"/>
      <c r="F15" s="49"/>
      <c r="G15" s="50"/>
      <c r="H15" s="51"/>
      <c r="I15" s="49"/>
      <c r="J15" s="52"/>
      <c r="K15" s="53"/>
      <c r="L15" s="54"/>
      <c r="M15" s="54">
        <f>ROUND(L15*$J15,2)</f>
        <v>0</v>
      </c>
      <c r="N15" s="54"/>
      <c r="O15" s="54">
        <f>ROUND(N15*$I15,2)</f>
        <v>0</v>
      </c>
      <c r="P15" s="54"/>
      <c r="Q15" s="54">
        <f>ROUND(P15*$I15,2)</f>
        <v>0</v>
      </c>
      <c r="R15" s="54"/>
      <c r="S15" s="54">
        <f>ROUND(R15*$I15,2)</f>
        <v>0</v>
      </c>
      <c r="T15" s="54"/>
      <c r="U15" s="54">
        <f>ROUND(T15*$I15,2)</f>
        <v>0</v>
      </c>
      <c r="V15" s="54"/>
      <c r="W15" s="54">
        <f>ROUND(V15*$I15,2)</f>
        <v>0</v>
      </c>
      <c r="X15" s="54"/>
      <c r="Y15" s="54">
        <f>ROUND(X15*$I15,2)</f>
        <v>0</v>
      </c>
      <c r="Z15" s="54"/>
      <c r="AA15" s="54">
        <f>ROUND(Z15*$I15,2)</f>
        <v>0</v>
      </c>
      <c r="AB15" s="54"/>
      <c r="AC15" s="54">
        <f>ROUND(AB15*$I15,2)</f>
        <v>0</v>
      </c>
      <c r="AD15" s="54"/>
      <c r="AE15" s="54">
        <f>ROUND(AD15*$I15,2)</f>
        <v>0</v>
      </c>
      <c r="AF15" s="54"/>
      <c r="AG15" s="54">
        <f>ROUND(AF15*$I15,2)</f>
        <v>0</v>
      </c>
      <c r="AH15" s="54"/>
      <c r="AI15" s="54">
        <f>ROUND(AH15*$I15,2)</f>
        <v>0</v>
      </c>
      <c r="AJ15" s="54"/>
      <c r="AK15" s="54">
        <f>ROUND(AJ15*$I15,2)</f>
        <v>0</v>
      </c>
      <c r="AL15" s="54"/>
      <c r="AM15" s="54">
        <f>ROUND(AL15*$I15,2)</f>
        <v>0</v>
      </c>
      <c r="AN15" s="55">
        <f ca="1">SUMIF($L$10:$AM$12,"QUANTIDADE",L15:AM15)</f>
        <v>0</v>
      </c>
      <c r="AO15" s="55">
        <f>SUMIF($L$10:$AM$10,"valor medido",L15:AM15)</f>
        <v>0</v>
      </c>
      <c r="AP15" s="56">
        <f t="shared" ref="AP15:AP78" ca="1" si="0">I15-AN15</f>
        <v>0</v>
      </c>
      <c r="AQ15" s="57">
        <f t="shared" ref="AQ15:AQ78" si="1">K15-AO15</f>
        <v>0</v>
      </c>
      <c r="AR15" s="58"/>
      <c r="AS15" s="61"/>
      <c r="AT15" s="62">
        <f t="shared" ref="AT15:AT78" si="2">INDEX($L$11:$Y$292,ROW()-9,MATCH($AT$11,$L$11:$Y$11,0))</f>
        <v>0.1</v>
      </c>
      <c r="AU15" s="60" t="str">
        <f>IF(COUNTIF(AU16:AU19,"MEDIDO")&lt;&gt;0,"MEDIDO","NÃO MEDIDO")</f>
        <v>MEDIDO</v>
      </c>
    </row>
    <row r="16" spans="1:55" s="64" customFormat="1" ht="30" customHeight="1" x14ac:dyDescent="0.2">
      <c r="A16" s="64" t="s">
        <v>37</v>
      </c>
      <c r="C16" s="46" t="s">
        <v>38</v>
      </c>
      <c r="D16" s="47" t="s">
        <v>39</v>
      </c>
      <c r="E16" s="48" t="s">
        <v>40</v>
      </c>
      <c r="F16" s="49">
        <v>18</v>
      </c>
      <c r="G16" s="50"/>
      <c r="H16" s="51"/>
      <c r="I16" s="49">
        <f t="shared" ref="I16:I79" si="3">F16+G16+H16</f>
        <v>18</v>
      </c>
      <c r="J16" s="52">
        <v>58926.03</v>
      </c>
      <c r="K16" s="53">
        <f t="shared" ref="K16:K80" si="4">ROUND(($F16*$J16),2)+ROUND(($G16*$J16),2)+ROUND(($H16*$J16),2)</f>
        <v>1060668.54</v>
      </c>
      <c r="L16" s="65">
        <v>0.10439996</v>
      </c>
      <c r="M16" s="54">
        <f t="shared" ref="M16:M79" si="5">ROUND(L16*$J16,2)</f>
        <v>6151.88</v>
      </c>
      <c r="N16" s="65"/>
      <c r="O16" s="54">
        <f>ROUND(N16*$J16,2)</f>
        <v>0</v>
      </c>
      <c r="P16" s="65"/>
      <c r="Q16" s="54">
        <f>ROUND(P16*$J16,2)</f>
        <v>0</v>
      </c>
      <c r="R16" s="65"/>
      <c r="S16" s="54">
        <f>ROUND(R16*$J16,2)</f>
        <v>0</v>
      </c>
      <c r="T16" s="65"/>
      <c r="U16" s="54">
        <f>ROUND(T16*$J16,2)</f>
        <v>0</v>
      </c>
      <c r="V16" s="54"/>
      <c r="W16" s="54">
        <f t="shared" ref="W16:W37" si="6">ROUND(V16*$J16,2)</f>
        <v>0</v>
      </c>
      <c r="X16" s="54"/>
      <c r="Y16" s="54">
        <f>ROUND(X16*$J16,2)</f>
        <v>0</v>
      </c>
      <c r="Z16" s="54"/>
      <c r="AA16" s="54">
        <f>ROUND(Z16*$J16,2)</f>
        <v>0</v>
      </c>
      <c r="AB16" s="54"/>
      <c r="AC16" s="54">
        <f>ROUND(AB16*$J16,2)</f>
        <v>0</v>
      </c>
      <c r="AD16" s="54"/>
      <c r="AE16" s="54">
        <f>ROUND(AD16*$J16,2)</f>
        <v>0</v>
      </c>
      <c r="AF16" s="54"/>
      <c r="AG16" s="54">
        <f>ROUND(AF16*$J16,2)</f>
        <v>0</v>
      </c>
      <c r="AH16" s="54"/>
      <c r="AI16" s="54">
        <f>ROUND(AH16*$J16,2)</f>
        <v>0</v>
      </c>
      <c r="AJ16" s="54"/>
      <c r="AK16" s="54">
        <f>ROUND(AJ16*$J16,2)</f>
        <v>0</v>
      </c>
      <c r="AL16" s="54"/>
      <c r="AM16" s="54">
        <f>ROUND(AL16*$J16,2)</f>
        <v>0</v>
      </c>
      <c r="AN16" s="66">
        <f t="shared" ref="AN16:AN79" si="7">SUMIF($L$11:$AM$11,"QUANTIDADE",L16:AM16)</f>
        <v>0</v>
      </c>
      <c r="AO16" s="55">
        <f t="shared" ref="AO16:AO79" si="8">SUMIF($L$11:$AM$11,"VALOR MEDIDO",L16:AM16)</f>
        <v>0</v>
      </c>
      <c r="AP16" s="55">
        <f t="shared" si="0"/>
        <v>18</v>
      </c>
      <c r="AQ16" s="57">
        <f t="shared" si="1"/>
        <v>1060668.54</v>
      </c>
      <c r="AR16" s="58"/>
      <c r="AS16" s="67"/>
      <c r="AT16" s="68">
        <f t="shared" si="2"/>
        <v>0.10439996</v>
      </c>
      <c r="AU16" s="63" t="str">
        <f>IF(AT16&lt;&gt;0,"MEDIDO","NÃO MEDIDO")</f>
        <v>MEDIDO</v>
      </c>
    </row>
    <row r="17" spans="1:47" s="64" customFormat="1" ht="30" customHeight="1" x14ac:dyDescent="0.2">
      <c r="A17" s="64" t="s">
        <v>37</v>
      </c>
      <c r="C17" s="46" t="s">
        <v>41</v>
      </c>
      <c r="D17" s="47" t="s">
        <v>42</v>
      </c>
      <c r="E17" s="48" t="s">
        <v>40</v>
      </c>
      <c r="F17" s="49">
        <v>18</v>
      </c>
      <c r="G17" s="50"/>
      <c r="H17" s="51"/>
      <c r="I17" s="49">
        <f t="shared" si="3"/>
        <v>18</v>
      </c>
      <c r="J17" s="52">
        <v>17755.38</v>
      </c>
      <c r="K17" s="53">
        <f t="shared" si="4"/>
        <v>319596.84000000003</v>
      </c>
      <c r="L17" s="65">
        <v>0.10439996</v>
      </c>
      <c r="M17" s="54">
        <f t="shared" si="5"/>
        <v>1853.66</v>
      </c>
      <c r="N17" s="65"/>
      <c r="O17" s="54">
        <f t="shared" ref="O17:O37" si="9">ROUND(N17*$J17,2)</f>
        <v>0</v>
      </c>
      <c r="P17" s="65"/>
      <c r="Q17" s="54">
        <f t="shared" ref="Q17:Q37" si="10">ROUND(P17*$J17,2)</f>
        <v>0</v>
      </c>
      <c r="R17" s="65"/>
      <c r="S17" s="54">
        <f t="shared" ref="S17:S37" si="11">ROUND(R17*$J17,2)</f>
        <v>0</v>
      </c>
      <c r="T17" s="65"/>
      <c r="U17" s="54">
        <f t="shared" ref="U17:U37" si="12">ROUND(T17*$J17,2)</f>
        <v>0</v>
      </c>
      <c r="V17" s="54"/>
      <c r="W17" s="54">
        <f t="shared" si="6"/>
        <v>0</v>
      </c>
      <c r="X17" s="54"/>
      <c r="Y17" s="54">
        <f t="shared" ref="Y17:Y37" si="13">ROUND(X17*$J17,2)</f>
        <v>0</v>
      </c>
      <c r="Z17" s="54"/>
      <c r="AA17" s="54">
        <f t="shared" ref="AA17:AA37" si="14">ROUND(Z17*$J17,2)</f>
        <v>0</v>
      </c>
      <c r="AB17" s="54"/>
      <c r="AC17" s="54">
        <f t="shared" ref="AC17:AC37" si="15">ROUND(AB17*$J17,2)</f>
        <v>0</v>
      </c>
      <c r="AD17" s="54"/>
      <c r="AE17" s="54">
        <f t="shared" ref="AE17:AE37" si="16">ROUND(AD17*$J17,2)</f>
        <v>0</v>
      </c>
      <c r="AF17" s="54"/>
      <c r="AG17" s="54">
        <f t="shared" ref="AG17:AG37" si="17">ROUND(AF17*$J17,2)</f>
        <v>0</v>
      </c>
      <c r="AH17" s="54"/>
      <c r="AI17" s="54">
        <f t="shared" ref="AI17:AI37" si="18">ROUND(AH17*$J17,2)</f>
        <v>0</v>
      </c>
      <c r="AJ17" s="54"/>
      <c r="AK17" s="54">
        <f t="shared" ref="AK17:AK37" si="19">ROUND(AJ17*$J17,2)</f>
        <v>0</v>
      </c>
      <c r="AL17" s="54"/>
      <c r="AM17" s="54">
        <f t="shared" ref="AM17:AM37" si="20">ROUND(AL17*$J17,2)</f>
        <v>0</v>
      </c>
      <c r="AN17" s="66">
        <f t="shared" si="7"/>
        <v>0</v>
      </c>
      <c r="AO17" s="55">
        <f t="shared" si="8"/>
        <v>0</v>
      </c>
      <c r="AP17" s="55">
        <f t="shared" si="0"/>
        <v>18</v>
      </c>
      <c r="AQ17" s="57">
        <f t="shared" si="1"/>
        <v>319596.84000000003</v>
      </c>
      <c r="AR17" s="58"/>
      <c r="AS17" s="61"/>
      <c r="AT17" s="68">
        <f t="shared" si="2"/>
        <v>0.10439996</v>
      </c>
      <c r="AU17" s="63" t="str">
        <f t="shared" ref="AU17:AU80" si="21">IF(AT17&lt;&gt;0,"MEDIDO","NÃO MEDIDO")</f>
        <v>MEDIDO</v>
      </c>
    </row>
    <row r="18" spans="1:47" s="64" customFormat="1" ht="30" customHeight="1" x14ac:dyDescent="0.2">
      <c r="A18" s="64" t="s">
        <v>37</v>
      </c>
      <c r="C18" s="46" t="s">
        <v>43</v>
      </c>
      <c r="D18" s="47" t="s">
        <v>44</v>
      </c>
      <c r="E18" s="48" t="s">
        <v>40</v>
      </c>
      <c r="F18" s="49">
        <v>18</v>
      </c>
      <c r="G18" s="50"/>
      <c r="H18" s="51"/>
      <c r="I18" s="49">
        <f t="shared" si="3"/>
        <v>18</v>
      </c>
      <c r="J18" s="52">
        <v>1946.94</v>
      </c>
      <c r="K18" s="53">
        <f t="shared" si="4"/>
        <v>35044.92</v>
      </c>
      <c r="L18" s="65">
        <v>0.10439996</v>
      </c>
      <c r="M18" s="54">
        <f t="shared" si="5"/>
        <v>203.26</v>
      </c>
      <c r="N18" s="65"/>
      <c r="O18" s="54">
        <f t="shared" si="9"/>
        <v>0</v>
      </c>
      <c r="P18" s="65"/>
      <c r="Q18" s="54">
        <f t="shared" si="10"/>
        <v>0</v>
      </c>
      <c r="R18" s="65"/>
      <c r="S18" s="54">
        <f t="shared" si="11"/>
        <v>0</v>
      </c>
      <c r="T18" s="65"/>
      <c r="U18" s="54">
        <f t="shared" si="12"/>
        <v>0</v>
      </c>
      <c r="V18" s="54"/>
      <c r="W18" s="54">
        <f t="shared" si="6"/>
        <v>0</v>
      </c>
      <c r="X18" s="54"/>
      <c r="Y18" s="54">
        <f t="shared" si="13"/>
        <v>0</v>
      </c>
      <c r="Z18" s="54"/>
      <c r="AA18" s="54">
        <f t="shared" si="14"/>
        <v>0</v>
      </c>
      <c r="AB18" s="54"/>
      <c r="AC18" s="54">
        <f t="shared" si="15"/>
        <v>0</v>
      </c>
      <c r="AD18" s="54"/>
      <c r="AE18" s="54">
        <f t="shared" si="16"/>
        <v>0</v>
      </c>
      <c r="AF18" s="54"/>
      <c r="AG18" s="54">
        <f t="shared" si="17"/>
        <v>0</v>
      </c>
      <c r="AH18" s="54"/>
      <c r="AI18" s="54">
        <f t="shared" si="18"/>
        <v>0</v>
      </c>
      <c r="AJ18" s="54"/>
      <c r="AK18" s="54">
        <f t="shared" si="19"/>
        <v>0</v>
      </c>
      <c r="AL18" s="54"/>
      <c r="AM18" s="54">
        <f t="shared" si="20"/>
        <v>0</v>
      </c>
      <c r="AN18" s="66">
        <f t="shared" si="7"/>
        <v>0</v>
      </c>
      <c r="AO18" s="55">
        <f t="shared" si="8"/>
        <v>0</v>
      </c>
      <c r="AP18" s="55">
        <f t="shared" si="0"/>
        <v>18</v>
      </c>
      <c r="AQ18" s="57">
        <f t="shared" si="1"/>
        <v>35044.92</v>
      </c>
      <c r="AR18" s="58"/>
      <c r="AS18" s="61"/>
      <c r="AT18" s="68">
        <f t="shared" si="2"/>
        <v>0.10439996</v>
      </c>
      <c r="AU18" s="63" t="str">
        <f t="shared" si="21"/>
        <v>MEDIDO</v>
      </c>
    </row>
    <row r="19" spans="1:47" s="64" customFormat="1" ht="30" customHeight="1" x14ac:dyDescent="0.2">
      <c r="A19" s="64" t="s">
        <v>37</v>
      </c>
      <c r="C19" s="46" t="s">
        <v>45</v>
      </c>
      <c r="D19" s="47" t="s">
        <v>46</v>
      </c>
      <c r="E19" s="48" t="s">
        <v>40</v>
      </c>
      <c r="F19" s="49">
        <v>18</v>
      </c>
      <c r="G19" s="50"/>
      <c r="H19" s="51"/>
      <c r="I19" s="49">
        <f t="shared" si="3"/>
        <v>18</v>
      </c>
      <c r="J19" s="52">
        <v>1637.58</v>
      </c>
      <c r="K19" s="53">
        <f t="shared" si="4"/>
        <v>29476.44</v>
      </c>
      <c r="L19" s="65">
        <v>0.10439996</v>
      </c>
      <c r="M19" s="54">
        <f t="shared" si="5"/>
        <v>170.96</v>
      </c>
      <c r="N19" s="65"/>
      <c r="O19" s="54">
        <f t="shared" si="9"/>
        <v>0</v>
      </c>
      <c r="P19" s="65"/>
      <c r="Q19" s="54">
        <f t="shared" si="10"/>
        <v>0</v>
      </c>
      <c r="R19" s="65"/>
      <c r="S19" s="54">
        <f t="shared" si="11"/>
        <v>0</v>
      </c>
      <c r="T19" s="65"/>
      <c r="U19" s="54">
        <f t="shared" si="12"/>
        <v>0</v>
      </c>
      <c r="V19" s="54"/>
      <c r="W19" s="54">
        <f t="shared" si="6"/>
        <v>0</v>
      </c>
      <c r="X19" s="54"/>
      <c r="Y19" s="54">
        <f t="shared" si="13"/>
        <v>0</v>
      </c>
      <c r="Z19" s="54"/>
      <c r="AA19" s="54">
        <f t="shared" si="14"/>
        <v>0</v>
      </c>
      <c r="AB19" s="54"/>
      <c r="AC19" s="54">
        <f t="shared" si="15"/>
        <v>0</v>
      </c>
      <c r="AD19" s="54"/>
      <c r="AE19" s="54">
        <f t="shared" si="16"/>
        <v>0</v>
      </c>
      <c r="AF19" s="54"/>
      <c r="AG19" s="54">
        <f t="shared" si="17"/>
        <v>0</v>
      </c>
      <c r="AH19" s="54"/>
      <c r="AI19" s="54">
        <f t="shared" si="18"/>
        <v>0</v>
      </c>
      <c r="AJ19" s="54"/>
      <c r="AK19" s="54">
        <f t="shared" si="19"/>
        <v>0</v>
      </c>
      <c r="AL19" s="54"/>
      <c r="AM19" s="54">
        <f t="shared" si="20"/>
        <v>0</v>
      </c>
      <c r="AN19" s="66">
        <f t="shared" si="7"/>
        <v>0</v>
      </c>
      <c r="AO19" s="55">
        <f t="shared" si="8"/>
        <v>0</v>
      </c>
      <c r="AP19" s="55">
        <f t="shared" si="0"/>
        <v>18</v>
      </c>
      <c r="AQ19" s="57">
        <f t="shared" si="1"/>
        <v>29476.44</v>
      </c>
      <c r="AR19" s="58"/>
      <c r="AS19" s="61"/>
      <c r="AT19" s="68">
        <f t="shared" si="2"/>
        <v>0</v>
      </c>
      <c r="AU19" s="63" t="str">
        <f t="shared" si="21"/>
        <v>NÃO MEDIDO</v>
      </c>
    </row>
    <row r="20" spans="1:47" s="64" customFormat="1" ht="30" customHeight="1" x14ac:dyDescent="0.2">
      <c r="A20" s="6" t="s">
        <v>33</v>
      </c>
      <c r="B20" s="6"/>
      <c r="C20" s="46">
        <v>10200</v>
      </c>
      <c r="D20" s="47" t="s">
        <v>47</v>
      </c>
      <c r="E20" s="48"/>
      <c r="F20" s="49"/>
      <c r="G20" s="50"/>
      <c r="H20" s="51"/>
      <c r="I20" s="49">
        <f t="shared" si="3"/>
        <v>0</v>
      </c>
      <c r="J20" s="52"/>
      <c r="K20" s="53">
        <f t="shared" si="4"/>
        <v>0</v>
      </c>
      <c r="L20" s="54"/>
      <c r="M20" s="54">
        <f t="shared" si="5"/>
        <v>0</v>
      </c>
      <c r="N20" s="54"/>
      <c r="O20" s="54">
        <f t="shared" si="9"/>
        <v>0</v>
      </c>
      <c r="P20" s="54"/>
      <c r="Q20" s="54">
        <f t="shared" si="10"/>
        <v>0</v>
      </c>
      <c r="R20" s="54"/>
      <c r="S20" s="54">
        <f t="shared" si="11"/>
        <v>0</v>
      </c>
      <c r="T20" s="54"/>
      <c r="U20" s="54">
        <f t="shared" si="12"/>
        <v>0</v>
      </c>
      <c r="V20" s="54"/>
      <c r="W20" s="54">
        <f t="shared" si="6"/>
        <v>0</v>
      </c>
      <c r="X20" s="54"/>
      <c r="Y20" s="54">
        <f t="shared" si="13"/>
        <v>0</v>
      </c>
      <c r="Z20" s="54"/>
      <c r="AA20" s="54">
        <f t="shared" si="14"/>
        <v>0</v>
      </c>
      <c r="AB20" s="54"/>
      <c r="AC20" s="54">
        <f t="shared" si="15"/>
        <v>0</v>
      </c>
      <c r="AD20" s="54"/>
      <c r="AE20" s="54">
        <f t="shared" si="16"/>
        <v>0</v>
      </c>
      <c r="AF20" s="54"/>
      <c r="AG20" s="54">
        <f t="shared" si="17"/>
        <v>0</v>
      </c>
      <c r="AH20" s="54"/>
      <c r="AI20" s="54">
        <f t="shared" si="18"/>
        <v>0</v>
      </c>
      <c r="AJ20" s="54"/>
      <c r="AK20" s="54">
        <f t="shared" si="19"/>
        <v>0</v>
      </c>
      <c r="AL20" s="54"/>
      <c r="AM20" s="54">
        <f t="shared" si="20"/>
        <v>0</v>
      </c>
      <c r="AN20" s="55">
        <f t="shared" si="7"/>
        <v>0</v>
      </c>
      <c r="AO20" s="55">
        <f t="shared" si="8"/>
        <v>0</v>
      </c>
      <c r="AP20" s="55">
        <f t="shared" si="0"/>
        <v>0</v>
      </c>
      <c r="AQ20" s="57">
        <f t="shared" si="1"/>
        <v>0</v>
      </c>
      <c r="AR20" s="58"/>
      <c r="AS20" s="61"/>
      <c r="AT20" s="62">
        <f t="shared" si="2"/>
        <v>1</v>
      </c>
      <c r="AU20" s="60" t="str">
        <f>IF(COUNTIF(AU21:AU22,"MEDIDO")&lt;&gt;0,"MEDIDO","NÃO MEDIDO")</f>
        <v>MEDIDO</v>
      </c>
    </row>
    <row r="21" spans="1:47" s="64" customFormat="1" ht="41.25" customHeight="1" x14ac:dyDescent="0.2">
      <c r="A21" s="64" t="s">
        <v>37</v>
      </c>
      <c r="C21" s="46" t="s">
        <v>48</v>
      </c>
      <c r="D21" s="47" t="s">
        <v>49</v>
      </c>
      <c r="E21" s="48" t="s">
        <v>40</v>
      </c>
      <c r="F21" s="49">
        <v>18</v>
      </c>
      <c r="G21" s="50"/>
      <c r="H21" s="51"/>
      <c r="I21" s="49">
        <f t="shared" si="3"/>
        <v>18</v>
      </c>
      <c r="J21" s="52">
        <v>4707.87</v>
      </c>
      <c r="K21" s="53">
        <f t="shared" si="4"/>
        <v>84741.66</v>
      </c>
      <c r="L21" s="54">
        <v>1</v>
      </c>
      <c r="M21" s="54">
        <f t="shared" si="5"/>
        <v>4707.87</v>
      </c>
      <c r="N21" s="54"/>
      <c r="O21" s="54">
        <f t="shared" si="9"/>
        <v>0</v>
      </c>
      <c r="P21" s="54"/>
      <c r="Q21" s="54">
        <f t="shared" si="10"/>
        <v>0</v>
      </c>
      <c r="R21" s="54"/>
      <c r="S21" s="54">
        <f t="shared" si="11"/>
        <v>0</v>
      </c>
      <c r="T21" s="54"/>
      <c r="U21" s="54">
        <f t="shared" si="12"/>
        <v>0</v>
      </c>
      <c r="V21" s="54"/>
      <c r="W21" s="54">
        <f t="shared" si="6"/>
        <v>0</v>
      </c>
      <c r="X21" s="54"/>
      <c r="Y21" s="54">
        <f t="shared" si="13"/>
        <v>0</v>
      </c>
      <c r="Z21" s="54"/>
      <c r="AA21" s="54">
        <f t="shared" si="14"/>
        <v>0</v>
      </c>
      <c r="AB21" s="54"/>
      <c r="AC21" s="54">
        <f t="shared" si="15"/>
        <v>0</v>
      </c>
      <c r="AD21" s="54"/>
      <c r="AE21" s="54">
        <f t="shared" si="16"/>
        <v>0</v>
      </c>
      <c r="AF21" s="54"/>
      <c r="AG21" s="54">
        <f t="shared" si="17"/>
        <v>0</v>
      </c>
      <c r="AH21" s="54"/>
      <c r="AI21" s="54">
        <f t="shared" si="18"/>
        <v>0</v>
      </c>
      <c r="AJ21" s="54"/>
      <c r="AK21" s="54">
        <f t="shared" si="19"/>
        <v>0</v>
      </c>
      <c r="AL21" s="54"/>
      <c r="AM21" s="54">
        <f t="shared" si="20"/>
        <v>0</v>
      </c>
      <c r="AN21" s="55">
        <f t="shared" si="7"/>
        <v>0</v>
      </c>
      <c r="AO21" s="55">
        <f t="shared" si="8"/>
        <v>0</v>
      </c>
      <c r="AP21" s="55">
        <f t="shared" si="0"/>
        <v>18</v>
      </c>
      <c r="AQ21" s="57">
        <f t="shared" si="1"/>
        <v>84741.66</v>
      </c>
      <c r="AR21" s="58"/>
      <c r="AS21" s="58">
        <f>SUM(AO21:AO22)</f>
        <v>0</v>
      </c>
      <c r="AT21" s="121">
        <f t="shared" si="2"/>
        <v>1</v>
      </c>
      <c r="AU21" s="63" t="str">
        <f t="shared" si="21"/>
        <v>MEDIDO</v>
      </c>
    </row>
    <row r="22" spans="1:47" s="64" customFormat="1" ht="30" customHeight="1" x14ac:dyDescent="0.2">
      <c r="A22" s="64" t="s">
        <v>37</v>
      </c>
      <c r="C22" s="46" t="s">
        <v>51</v>
      </c>
      <c r="D22" s="47" t="s">
        <v>52</v>
      </c>
      <c r="E22" s="48" t="s">
        <v>53</v>
      </c>
      <c r="F22" s="49">
        <v>18</v>
      </c>
      <c r="G22" s="50"/>
      <c r="H22" s="51"/>
      <c r="I22" s="49">
        <f t="shared" si="3"/>
        <v>18</v>
      </c>
      <c r="J22" s="52">
        <v>11958.14</v>
      </c>
      <c r="K22" s="53">
        <f t="shared" si="4"/>
        <v>215246.52</v>
      </c>
      <c r="L22" s="54">
        <v>1</v>
      </c>
      <c r="M22" s="54">
        <f>ROUND(L22*$J22,2)</f>
        <v>11958.14</v>
      </c>
      <c r="N22" s="54"/>
      <c r="O22" s="54">
        <f t="shared" si="9"/>
        <v>0</v>
      </c>
      <c r="P22" s="54"/>
      <c r="Q22" s="54">
        <f t="shared" si="10"/>
        <v>0</v>
      </c>
      <c r="R22" s="54"/>
      <c r="S22" s="54">
        <f t="shared" si="11"/>
        <v>0</v>
      </c>
      <c r="T22" s="54"/>
      <c r="U22" s="54">
        <f t="shared" si="12"/>
        <v>0</v>
      </c>
      <c r="V22" s="54"/>
      <c r="W22" s="54">
        <f t="shared" si="6"/>
        <v>0</v>
      </c>
      <c r="X22" s="54"/>
      <c r="Y22" s="54">
        <f t="shared" si="13"/>
        <v>0</v>
      </c>
      <c r="Z22" s="54"/>
      <c r="AA22" s="54">
        <f t="shared" si="14"/>
        <v>0</v>
      </c>
      <c r="AB22" s="54"/>
      <c r="AC22" s="54">
        <f t="shared" si="15"/>
        <v>0</v>
      </c>
      <c r="AD22" s="54"/>
      <c r="AE22" s="54">
        <f t="shared" si="16"/>
        <v>0</v>
      </c>
      <c r="AF22" s="54"/>
      <c r="AG22" s="54">
        <f t="shared" si="17"/>
        <v>0</v>
      </c>
      <c r="AH22" s="54"/>
      <c r="AI22" s="54">
        <f t="shared" si="18"/>
        <v>0</v>
      </c>
      <c r="AJ22" s="54"/>
      <c r="AK22" s="54">
        <f t="shared" si="19"/>
        <v>0</v>
      </c>
      <c r="AL22" s="54"/>
      <c r="AM22" s="54">
        <f t="shared" si="20"/>
        <v>0</v>
      </c>
      <c r="AN22" s="55">
        <f t="shared" si="7"/>
        <v>0</v>
      </c>
      <c r="AO22" s="55">
        <f t="shared" si="8"/>
        <v>0</v>
      </c>
      <c r="AP22" s="55">
        <f t="shared" si="0"/>
        <v>18</v>
      </c>
      <c r="AQ22" s="57">
        <f t="shared" si="1"/>
        <v>215246.52</v>
      </c>
      <c r="AR22" s="58"/>
      <c r="AS22" s="61"/>
      <c r="AT22" s="62">
        <f t="shared" si="2"/>
        <v>0</v>
      </c>
      <c r="AU22" s="63" t="str">
        <f t="shared" si="21"/>
        <v>NÃO MEDIDO</v>
      </c>
    </row>
    <row r="23" spans="1:47" s="64" customFormat="1" ht="30" customHeight="1" x14ac:dyDescent="0.2">
      <c r="A23" s="6" t="s">
        <v>33</v>
      </c>
      <c r="B23" s="6"/>
      <c r="C23" s="46">
        <v>1</v>
      </c>
      <c r="D23" s="47" t="s">
        <v>54</v>
      </c>
      <c r="E23" s="48"/>
      <c r="F23" s="49"/>
      <c r="G23" s="50"/>
      <c r="H23" s="51"/>
      <c r="I23" s="49">
        <f t="shared" si="3"/>
        <v>0</v>
      </c>
      <c r="J23" s="52"/>
      <c r="K23" s="53">
        <f t="shared" si="4"/>
        <v>0</v>
      </c>
      <c r="L23" s="54"/>
      <c r="M23" s="54">
        <f t="shared" si="5"/>
        <v>0</v>
      </c>
      <c r="N23" s="54"/>
      <c r="O23" s="54">
        <f t="shared" si="9"/>
        <v>0</v>
      </c>
      <c r="P23" s="54"/>
      <c r="Q23" s="54">
        <f t="shared" si="10"/>
        <v>0</v>
      </c>
      <c r="R23" s="54"/>
      <c r="S23" s="54">
        <f t="shared" si="11"/>
        <v>0</v>
      </c>
      <c r="T23" s="54"/>
      <c r="U23" s="54">
        <f t="shared" si="12"/>
        <v>0</v>
      </c>
      <c r="V23" s="54"/>
      <c r="W23" s="54">
        <f t="shared" si="6"/>
        <v>0</v>
      </c>
      <c r="X23" s="54"/>
      <c r="Y23" s="54">
        <f t="shared" si="13"/>
        <v>0</v>
      </c>
      <c r="Z23" s="54"/>
      <c r="AA23" s="54">
        <f t="shared" si="14"/>
        <v>0</v>
      </c>
      <c r="AB23" s="54"/>
      <c r="AC23" s="54">
        <f t="shared" si="15"/>
        <v>0</v>
      </c>
      <c r="AD23" s="54"/>
      <c r="AE23" s="54">
        <f t="shared" si="16"/>
        <v>0</v>
      </c>
      <c r="AF23" s="54"/>
      <c r="AG23" s="54">
        <f t="shared" si="17"/>
        <v>0</v>
      </c>
      <c r="AH23" s="54"/>
      <c r="AI23" s="54">
        <f t="shared" si="18"/>
        <v>0</v>
      </c>
      <c r="AJ23" s="54"/>
      <c r="AK23" s="54">
        <f t="shared" si="19"/>
        <v>0</v>
      </c>
      <c r="AL23" s="54"/>
      <c r="AM23" s="54">
        <f t="shared" si="20"/>
        <v>0</v>
      </c>
      <c r="AN23" s="55">
        <f t="shared" si="7"/>
        <v>0</v>
      </c>
      <c r="AO23" s="55">
        <f t="shared" si="8"/>
        <v>0</v>
      </c>
      <c r="AP23" s="55">
        <f t="shared" si="0"/>
        <v>0</v>
      </c>
      <c r="AQ23" s="57">
        <f t="shared" si="1"/>
        <v>0</v>
      </c>
      <c r="AR23" s="58"/>
      <c r="AS23" s="61"/>
      <c r="AT23" s="62">
        <f t="shared" si="2"/>
        <v>0</v>
      </c>
      <c r="AU23" s="60" t="str">
        <f>IF(COUNTIF(AU24:AU31,"MEDIDO")&lt;&gt;0,"MEDIDO","NÃO MEDIDO")</f>
        <v>MEDIDO</v>
      </c>
    </row>
    <row r="24" spans="1:47" s="64" customFormat="1" ht="30" customHeight="1" x14ac:dyDescent="0.2">
      <c r="A24" s="6" t="s">
        <v>33</v>
      </c>
      <c r="B24" s="6"/>
      <c r="C24" s="46">
        <v>10100</v>
      </c>
      <c r="D24" s="47" t="s">
        <v>55</v>
      </c>
      <c r="E24" s="48"/>
      <c r="F24" s="49"/>
      <c r="G24" s="50"/>
      <c r="H24" s="51"/>
      <c r="I24" s="49">
        <f t="shared" si="3"/>
        <v>0</v>
      </c>
      <c r="J24" s="52"/>
      <c r="K24" s="53">
        <f t="shared" si="4"/>
        <v>0</v>
      </c>
      <c r="L24" s="54"/>
      <c r="M24" s="54">
        <f t="shared" si="5"/>
        <v>0</v>
      </c>
      <c r="N24" s="54"/>
      <c r="O24" s="54">
        <f t="shared" si="9"/>
        <v>0</v>
      </c>
      <c r="P24" s="54"/>
      <c r="Q24" s="54">
        <f t="shared" si="10"/>
        <v>0</v>
      </c>
      <c r="R24" s="54"/>
      <c r="S24" s="54">
        <f t="shared" si="11"/>
        <v>0</v>
      </c>
      <c r="T24" s="54"/>
      <c r="U24" s="54">
        <f t="shared" si="12"/>
        <v>0</v>
      </c>
      <c r="V24" s="54"/>
      <c r="W24" s="54">
        <f t="shared" si="6"/>
        <v>0</v>
      </c>
      <c r="X24" s="54"/>
      <c r="Y24" s="54">
        <f t="shared" si="13"/>
        <v>0</v>
      </c>
      <c r="Z24" s="54"/>
      <c r="AA24" s="54">
        <f t="shared" si="14"/>
        <v>0</v>
      </c>
      <c r="AB24" s="54"/>
      <c r="AC24" s="54">
        <f t="shared" si="15"/>
        <v>0</v>
      </c>
      <c r="AD24" s="54"/>
      <c r="AE24" s="54">
        <f t="shared" si="16"/>
        <v>0</v>
      </c>
      <c r="AF24" s="54"/>
      <c r="AG24" s="54">
        <f t="shared" si="17"/>
        <v>0</v>
      </c>
      <c r="AH24" s="54"/>
      <c r="AI24" s="54">
        <f t="shared" si="18"/>
        <v>0</v>
      </c>
      <c r="AJ24" s="54"/>
      <c r="AK24" s="54">
        <f t="shared" si="19"/>
        <v>0</v>
      </c>
      <c r="AL24" s="54"/>
      <c r="AM24" s="54">
        <f t="shared" si="20"/>
        <v>0</v>
      </c>
      <c r="AN24" s="55">
        <f t="shared" si="7"/>
        <v>0</v>
      </c>
      <c r="AO24" s="55">
        <f t="shared" si="8"/>
        <v>0</v>
      </c>
      <c r="AP24" s="55">
        <f t="shared" si="0"/>
        <v>0</v>
      </c>
      <c r="AQ24" s="57">
        <f t="shared" si="1"/>
        <v>0</v>
      </c>
      <c r="AR24" s="58"/>
      <c r="AS24" s="61"/>
      <c r="AT24" s="62">
        <f t="shared" si="2"/>
        <v>0</v>
      </c>
      <c r="AU24" s="60" t="str">
        <f>IF(COUNTIF(AU25:AU29,"MEDIDO")&lt;&gt;0,"MEDIDO","NÃO MEDIDO")</f>
        <v>MEDIDO</v>
      </c>
    </row>
    <row r="25" spans="1:47" s="64" customFormat="1" ht="30" customHeight="1" x14ac:dyDescent="0.2">
      <c r="A25" s="64" t="s">
        <v>37</v>
      </c>
      <c r="C25" s="46" t="s">
        <v>56</v>
      </c>
      <c r="D25" s="47" t="s">
        <v>57</v>
      </c>
      <c r="E25" s="48" t="s">
        <v>58</v>
      </c>
      <c r="F25" s="49">
        <v>7083.02</v>
      </c>
      <c r="G25" s="50"/>
      <c r="H25" s="51"/>
      <c r="I25" s="49">
        <f t="shared" si="3"/>
        <v>7083.02</v>
      </c>
      <c r="J25" s="52">
        <v>1.76</v>
      </c>
      <c r="K25" s="53">
        <f t="shared" si="4"/>
        <v>12466.12</v>
      </c>
      <c r="L25" s="54"/>
      <c r="M25" s="54">
        <f t="shared" si="5"/>
        <v>0</v>
      </c>
      <c r="N25" s="54"/>
      <c r="O25" s="54">
        <f t="shared" si="9"/>
        <v>0</v>
      </c>
      <c r="P25" s="54"/>
      <c r="Q25" s="54">
        <f t="shared" si="10"/>
        <v>0</v>
      </c>
      <c r="R25" s="54"/>
      <c r="S25" s="54">
        <f t="shared" si="11"/>
        <v>0</v>
      </c>
      <c r="T25" s="54"/>
      <c r="U25" s="54">
        <f t="shared" si="12"/>
        <v>0</v>
      </c>
      <c r="V25" s="54"/>
      <c r="W25" s="54">
        <f t="shared" si="6"/>
        <v>0</v>
      </c>
      <c r="X25" s="54"/>
      <c r="Y25" s="54">
        <f t="shared" si="13"/>
        <v>0</v>
      </c>
      <c r="Z25" s="54"/>
      <c r="AA25" s="54">
        <f t="shared" si="14"/>
        <v>0</v>
      </c>
      <c r="AB25" s="54"/>
      <c r="AC25" s="54">
        <f t="shared" si="15"/>
        <v>0</v>
      </c>
      <c r="AD25" s="54"/>
      <c r="AE25" s="54">
        <f t="shared" si="16"/>
        <v>0</v>
      </c>
      <c r="AF25" s="54"/>
      <c r="AG25" s="54">
        <f t="shared" si="17"/>
        <v>0</v>
      </c>
      <c r="AH25" s="54"/>
      <c r="AI25" s="54">
        <f t="shared" si="18"/>
        <v>0</v>
      </c>
      <c r="AJ25" s="54"/>
      <c r="AK25" s="54">
        <f t="shared" si="19"/>
        <v>0</v>
      </c>
      <c r="AL25" s="54"/>
      <c r="AM25" s="54">
        <f t="shared" si="20"/>
        <v>0</v>
      </c>
      <c r="AN25" s="55">
        <f t="shared" si="7"/>
        <v>0</v>
      </c>
      <c r="AO25" s="55">
        <f t="shared" si="8"/>
        <v>0</v>
      </c>
      <c r="AP25" s="55">
        <f t="shared" si="0"/>
        <v>7083.02</v>
      </c>
      <c r="AQ25" s="57">
        <f t="shared" si="1"/>
        <v>12466.12</v>
      </c>
      <c r="AR25" s="58"/>
      <c r="AS25" s="61"/>
      <c r="AT25" s="62">
        <f t="shared" si="2"/>
        <v>2</v>
      </c>
      <c r="AU25" s="63" t="str">
        <f t="shared" si="21"/>
        <v>MEDIDO</v>
      </c>
    </row>
    <row r="26" spans="1:47" s="64" customFormat="1" ht="30" customHeight="1" x14ac:dyDescent="0.2">
      <c r="A26" s="64" t="s">
        <v>37</v>
      </c>
      <c r="C26" s="46" t="s">
        <v>59</v>
      </c>
      <c r="D26" s="47" t="s">
        <v>60</v>
      </c>
      <c r="E26" s="48" t="s">
        <v>61</v>
      </c>
      <c r="F26" s="49">
        <v>8</v>
      </c>
      <c r="G26" s="50"/>
      <c r="H26" s="51"/>
      <c r="I26" s="49">
        <f t="shared" si="3"/>
        <v>8</v>
      </c>
      <c r="J26" s="52">
        <v>19.600000000000001</v>
      </c>
      <c r="K26" s="53">
        <f t="shared" si="4"/>
        <v>156.80000000000001</v>
      </c>
      <c r="L26" s="54">
        <v>2</v>
      </c>
      <c r="M26" s="54">
        <f t="shared" si="5"/>
        <v>39.200000000000003</v>
      </c>
      <c r="N26" s="54"/>
      <c r="O26" s="54">
        <f t="shared" si="9"/>
        <v>0</v>
      </c>
      <c r="P26" s="54"/>
      <c r="Q26" s="54">
        <f t="shared" si="10"/>
        <v>0</v>
      </c>
      <c r="R26" s="54"/>
      <c r="S26" s="54">
        <f t="shared" si="11"/>
        <v>0</v>
      </c>
      <c r="T26" s="54"/>
      <c r="U26" s="54">
        <f t="shared" si="12"/>
        <v>0</v>
      </c>
      <c r="V26" s="54"/>
      <c r="W26" s="54">
        <f t="shared" si="6"/>
        <v>0</v>
      </c>
      <c r="X26" s="54"/>
      <c r="Y26" s="54">
        <f t="shared" si="13"/>
        <v>0</v>
      </c>
      <c r="Z26" s="54"/>
      <c r="AA26" s="54">
        <f t="shared" si="14"/>
        <v>0</v>
      </c>
      <c r="AB26" s="54"/>
      <c r="AC26" s="54">
        <f t="shared" si="15"/>
        <v>0</v>
      </c>
      <c r="AD26" s="54"/>
      <c r="AE26" s="54">
        <f t="shared" si="16"/>
        <v>0</v>
      </c>
      <c r="AF26" s="54"/>
      <c r="AG26" s="54">
        <f t="shared" si="17"/>
        <v>0</v>
      </c>
      <c r="AH26" s="54"/>
      <c r="AI26" s="54">
        <f t="shared" si="18"/>
        <v>0</v>
      </c>
      <c r="AJ26" s="54"/>
      <c r="AK26" s="54">
        <f t="shared" si="19"/>
        <v>0</v>
      </c>
      <c r="AL26" s="54"/>
      <c r="AM26" s="54">
        <f t="shared" si="20"/>
        <v>0</v>
      </c>
      <c r="AN26" s="55">
        <f t="shared" si="7"/>
        <v>0</v>
      </c>
      <c r="AO26" s="55">
        <f t="shared" si="8"/>
        <v>0</v>
      </c>
      <c r="AP26" s="55">
        <f t="shared" si="0"/>
        <v>8</v>
      </c>
      <c r="AQ26" s="57">
        <f t="shared" si="1"/>
        <v>156.80000000000001</v>
      </c>
      <c r="AR26" s="58"/>
      <c r="AS26" s="61"/>
      <c r="AT26" s="62">
        <f t="shared" si="2"/>
        <v>14</v>
      </c>
      <c r="AU26" s="63" t="str">
        <f t="shared" si="21"/>
        <v>MEDIDO</v>
      </c>
    </row>
    <row r="27" spans="1:47" s="64" customFormat="1" ht="30" customHeight="1" x14ac:dyDescent="0.2">
      <c r="A27" s="64" t="s">
        <v>37</v>
      </c>
      <c r="C27" s="46" t="s">
        <v>62</v>
      </c>
      <c r="D27" s="47" t="s">
        <v>63</v>
      </c>
      <c r="E27" s="48" t="s">
        <v>61</v>
      </c>
      <c r="F27" s="49">
        <v>56</v>
      </c>
      <c r="G27" s="50"/>
      <c r="H27" s="51"/>
      <c r="I27" s="49">
        <f t="shared" si="3"/>
        <v>56</v>
      </c>
      <c r="J27" s="52">
        <v>18.190000000000001</v>
      </c>
      <c r="K27" s="53">
        <f t="shared" si="4"/>
        <v>1018.64</v>
      </c>
      <c r="L27" s="54">
        <v>14</v>
      </c>
      <c r="M27" s="54">
        <f t="shared" si="5"/>
        <v>254.66</v>
      </c>
      <c r="N27" s="54"/>
      <c r="O27" s="54">
        <f t="shared" si="9"/>
        <v>0</v>
      </c>
      <c r="P27" s="54"/>
      <c r="Q27" s="54">
        <f t="shared" si="10"/>
        <v>0</v>
      </c>
      <c r="R27" s="54"/>
      <c r="S27" s="54">
        <f t="shared" si="11"/>
        <v>0</v>
      </c>
      <c r="T27" s="54"/>
      <c r="U27" s="54">
        <f t="shared" si="12"/>
        <v>0</v>
      </c>
      <c r="V27" s="54"/>
      <c r="W27" s="54">
        <f t="shared" si="6"/>
        <v>0</v>
      </c>
      <c r="X27" s="54"/>
      <c r="Y27" s="54">
        <f t="shared" si="13"/>
        <v>0</v>
      </c>
      <c r="Z27" s="54"/>
      <c r="AA27" s="54">
        <f t="shared" si="14"/>
        <v>0</v>
      </c>
      <c r="AB27" s="54"/>
      <c r="AC27" s="54">
        <f t="shared" si="15"/>
        <v>0</v>
      </c>
      <c r="AD27" s="54"/>
      <c r="AE27" s="54">
        <f t="shared" si="16"/>
        <v>0</v>
      </c>
      <c r="AF27" s="54"/>
      <c r="AG27" s="54">
        <f t="shared" si="17"/>
        <v>0</v>
      </c>
      <c r="AH27" s="54"/>
      <c r="AI27" s="54">
        <f t="shared" si="18"/>
        <v>0</v>
      </c>
      <c r="AJ27" s="54"/>
      <c r="AK27" s="54">
        <f t="shared" si="19"/>
        <v>0</v>
      </c>
      <c r="AL27" s="54"/>
      <c r="AM27" s="54">
        <f t="shared" si="20"/>
        <v>0</v>
      </c>
      <c r="AN27" s="55">
        <f t="shared" si="7"/>
        <v>0</v>
      </c>
      <c r="AO27" s="55">
        <f t="shared" si="8"/>
        <v>0</v>
      </c>
      <c r="AP27" s="55">
        <f t="shared" si="0"/>
        <v>56</v>
      </c>
      <c r="AQ27" s="57">
        <f t="shared" si="1"/>
        <v>1018.64</v>
      </c>
      <c r="AR27" s="58"/>
      <c r="AS27" s="61"/>
      <c r="AT27" s="62">
        <f t="shared" si="2"/>
        <v>6</v>
      </c>
      <c r="AU27" s="63" t="str">
        <f t="shared" si="21"/>
        <v>MEDIDO</v>
      </c>
    </row>
    <row r="28" spans="1:47" s="64" customFormat="1" ht="30" customHeight="1" x14ac:dyDescent="0.2">
      <c r="A28" s="64" t="s">
        <v>37</v>
      </c>
      <c r="C28" s="46" t="s">
        <v>64</v>
      </c>
      <c r="D28" s="47" t="s">
        <v>65</v>
      </c>
      <c r="E28" s="48" t="s">
        <v>61</v>
      </c>
      <c r="F28" s="49">
        <v>44</v>
      </c>
      <c r="G28" s="50"/>
      <c r="H28" s="51"/>
      <c r="I28" s="49">
        <f t="shared" si="3"/>
        <v>44</v>
      </c>
      <c r="J28" s="52">
        <v>6.82</v>
      </c>
      <c r="K28" s="53">
        <f t="shared" si="4"/>
        <v>300.08</v>
      </c>
      <c r="L28" s="54">
        <v>6</v>
      </c>
      <c r="M28" s="54">
        <f t="shared" si="5"/>
        <v>40.92</v>
      </c>
      <c r="N28" s="54"/>
      <c r="O28" s="54">
        <f t="shared" si="9"/>
        <v>0</v>
      </c>
      <c r="P28" s="54"/>
      <c r="Q28" s="54">
        <f t="shared" si="10"/>
        <v>0</v>
      </c>
      <c r="R28" s="54"/>
      <c r="S28" s="54">
        <f t="shared" si="11"/>
        <v>0</v>
      </c>
      <c r="T28" s="54"/>
      <c r="U28" s="54">
        <f t="shared" si="12"/>
        <v>0</v>
      </c>
      <c r="V28" s="54"/>
      <c r="W28" s="54">
        <f t="shared" si="6"/>
        <v>0</v>
      </c>
      <c r="X28" s="54"/>
      <c r="Y28" s="54">
        <f t="shared" si="13"/>
        <v>0</v>
      </c>
      <c r="Z28" s="54"/>
      <c r="AA28" s="54">
        <f t="shared" si="14"/>
        <v>0</v>
      </c>
      <c r="AB28" s="54"/>
      <c r="AC28" s="54">
        <f t="shared" si="15"/>
        <v>0</v>
      </c>
      <c r="AD28" s="54"/>
      <c r="AE28" s="54">
        <f t="shared" si="16"/>
        <v>0</v>
      </c>
      <c r="AF28" s="54"/>
      <c r="AG28" s="54">
        <f t="shared" si="17"/>
        <v>0</v>
      </c>
      <c r="AH28" s="54"/>
      <c r="AI28" s="54">
        <f t="shared" si="18"/>
        <v>0</v>
      </c>
      <c r="AJ28" s="54"/>
      <c r="AK28" s="54">
        <f t="shared" si="19"/>
        <v>0</v>
      </c>
      <c r="AL28" s="54"/>
      <c r="AM28" s="54">
        <f t="shared" si="20"/>
        <v>0</v>
      </c>
      <c r="AN28" s="55">
        <f t="shared" si="7"/>
        <v>0</v>
      </c>
      <c r="AO28" s="55">
        <f t="shared" si="8"/>
        <v>0</v>
      </c>
      <c r="AP28" s="55">
        <f t="shared" si="0"/>
        <v>44</v>
      </c>
      <c r="AQ28" s="57">
        <f t="shared" si="1"/>
        <v>300.08</v>
      </c>
      <c r="AR28" s="58"/>
      <c r="AS28" s="61"/>
      <c r="AT28" s="62">
        <f t="shared" si="2"/>
        <v>3</v>
      </c>
      <c r="AU28" s="63" t="str">
        <f t="shared" si="21"/>
        <v>MEDIDO</v>
      </c>
    </row>
    <row r="29" spans="1:47" s="64" customFormat="1" ht="30" customHeight="1" x14ac:dyDescent="0.2">
      <c r="A29" s="64" t="s">
        <v>37</v>
      </c>
      <c r="C29" s="46" t="s">
        <v>66</v>
      </c>
      <c r="D29" s="47" t="s">
        <v>67</v>
      </c>
      <c r="E29" s="48" t="s">
        <v>61</v>
      </c>
      <c r="F29" s="49">
        <v>12</v>
      </c>
      <c r="G29" s="50"/>
      <c r="H29" s="51"/>
      <c r="I29" s="49">
        <f t="shared" si="3"/>
        <v>12</v>
      </c>
      <c r="J29" s="52">
        <v>5.91</v>
      </c>
      <c r="K29" s="53">
        <f t="shared" si="4"/>
        <v>70.92</v>
      </c>
      <c r="L29" s="54">
        <v>3</v>
      </c>
      <c r="M29" s="54">
        <f t="shared" si="5"/>
        <v>17.73</v>
      </c>
      <c r="N29" s="54"/>
      <c r="O29" s="54">
        <f t="shared" si="9"/>
        <v>0</v>
      </c>
      <c r="P29" s="54"/>
      <c r="Q29" s="54">
        <f t="shared" si="10"/>
        <v>0</v>
      </c>
      <c r="R29" s="54"/>
      <c r="S29" s="54">
        <f t="shared" si="11"/>
        <v>0</v>
      </c>
      <c r="T29" s="54"/>
      <c r="U29" s="54">
        <f t="shared" si="12"/>
        <v>0</v>
      </c>
      <c r="V29" s="54"/>
      <c r="W29" s="54">
        <f t="shared" si="6"/>
        <v>0</v>
      </c>
      <c r="X29" s="54"/>
      <c r="Y29" s="54">
        <f t="shared" si="13"/>
        <v>0</v>
      </c>
      <c r="Z29" s="54"/>
      <c r="AA29" s="54">
        <f t="shared" si="14"/>
        <v>0</v>
      </c>
      <c r="AB29" s="54"/>
      <c r="AC29" s="54">
        <f t="shared" si="15"/>
        <v>0</v>
      </c>
      <c r="AD29" s="54"/>
      <c r="AE29" s="54">
        <f t="shared" si="16"/>
        <v>0</v>
      </c>
      <c r="AF29" s="54"/>
      <c r="AG29" s="54">
        <f t="shared" si="17"/>
        <v>0</v>
      </c>
      <c r="AH29" s="54"/>
      <c r="AI29" s="54">
        <f t="shared" si="18"/>
        <v>0</v>
      </c>
      <c r="AJ29" s="54"/>
      <c r="AK29" s="54">
        <f t="shared" si="19"/>
        <v>0</v>
      </c>
      <c r="AL29" s="54"/>
      <c r="AM29" s="54">
        <f t="shared" si="20"/>
        <v>0</v>
      </c>
      <c r="AN29" s="55">
        <f t="shared" si="7"/>
        <v>0</v>
      </c>
      <c r="AO29" s="55">
        <f t="shared" si="8"/>
        <v>0</v>
      </c>
      <c r="AP29" s="55">
        <f t="shared" si="0"/>
        <v>12</v>
      </c>
      <c r="AQ29" s="57">
        <f t="shared" si="1"/>
        <v>70.92</v>
      </c>
      <c r="AR29" s="58"/>
      <c r="AS29" s="61"/>
      <c r="AT29" s="62">
        <f t="shared" si="2"/>
        <v>0</v>
      </c>
      <c r="AU29" s="63" t="str">
        <f t="shared" si="21"/>
        <v>NÃO MEDIDO</v>
      </c>
    </row>
    <row r="30" spans="1:47" s="64" customFormat="1" ht="30" customHeight="1" x14ac:dyDescent="0.2">
      <c r="A30" s="6" t="s">
        <v>33</v>
      </c>
      <c r="B30" s="6"/>
      <c r="C30" s="46">
        <v>10400</v>
      </c>
      <c r="D30" s="47" t="s">
        <v>68</v>
      </c>
      <c r="E30" s="48"/>
      <c r="F30" s="49"/>
      <c r="G30" s="50"/>
      <c r="H30" s="51"/>
      <c r="I30" s="49">
        <f t="shared" si="3"/>
        <v>0</v>
      </c>
      <c r="J30" s="52"/>
      <c r="K30" s="53">
        <f t="shared" si="4"/>
        <v>0</v>
      </c>
      <c r="L30" s="54"/>
      <c r="M30" s="54">
        <f t="shared" si="5"/>
        <v>0</v>
      </c>
      <c r="N30" s="54"/>
      <c r="O30" s="54">
        <f t="shared" si="9"/>
        <v>0</v>
      </c>
      <c r="P30" s="54"/>
      <c r="Q30" s="54">
        <f t="shared" si="10"/>
        <v>0</v>
      </c>
      <c r="R30" s="54"/>
      <c r="S30" s="54">
        <f t="shared" si="11"/>
        <v>0</v>
      </c>
      <c r="T30" s="54"/>
      <c r="U30" s="54">
        <f t="shared" si="12"/>
        <v>0</v>
      </c>
      <c r="V30" s="54"/>
      <c r="W30" s="54">
        <f t="shared" si="6"/>
        <v>0</v>
      </c>
      <c r="X30" s="54"/>
      <c r="Y30" s="54">
        <f t="shared" si="13"/>
        <v>0</v>
      </c>
      <c r="Z30" s="54"/>
      <c r="AA30" s="54">
        <f t="shared" si="14"/>
        <v>0</v>
      </c>
      <c r="AB30" s="54"/>
      <c r="AC30" s="54">
        <f t="shared" si="15"/>
        <v>0</v>
      </c>
      <c r="AD30" s="54"/>
      <c r="AE30" s="54">
        <f t="shared" si="16"/>
        <v>0</v>
      </c>
      <c r="AF30" s="54"/>
      <c r="AG30" s="54">
        <f t="shared" si="17"/>
        <v>0</v>
      </c>
      <c r="AH30" s="54"/>
      <c r="AI30" s="54">
        <f t="shared" si="18"/>
        <v>0</v>
      </c>
      <c r="AJ30" s="54"/>
      <c r="AK30" s="54">
        <f t="shared" si="19"/>
        <v>0</v>
      </c>
      <c r="AL30" s="54"/>
      <c r="AM30" s="54">
        <f t="shared" si="20"/>
        <v>0</v>
      </c>
      <c r="AN30" s="55">
        <f t="shared" si="7"/>
        <v>0</v>
      </c>
      <c r="AO30" s="55">
        <f t="shared" si="8"/>
        <v>0</v>
      </c>
      <c r="AP30" s="55">
        <f t="shared" si="0"/>
        <v>0</v>
      </c>
      <c r="AQ30" s="57">
        <f t="shared" si="1"/>
        <v>0</v>
      </c>
      <c r="AR30" s="58"/>
      <c r="AS30" s="61"/>
      <c r="AT30" s="62">
        <f t="shared" si="2"/>
        <v>0</v>
      </c>
      <c r="AU30" s="60" t="str">
        <f>IF(COUNTIF(AU31:AU31,"MEDIDO")&lt;&gt;0,"MEDIDO","NÃO MEDIDO")</f>
        <v>NÃO MEDIDO</v>
      </c>
    </row>
    <row r="31" spans="1:47" s="64" customFormat="1" ht="30" customHeight="1" x14ac:dyDescent="0.2">
      <c r="A31" s="64" t="s">
        <v>37</v>
      </c>
      <c r="C31" s="46" t="s">
        <v>69</v>
      </c>
      <c r="D31" s="47" t="s">
        <v>70</v>
      </c>
      <c r="E31" s="48" t="s">
        <v>58</v>
      </c>
      <c r="F31" s="49">
        <v>1502</v>
      </c>
      <c r="G31" s="50"/>
      <c r="H31" s="51"/>
      <c r="I31" s="49">
        <f t="shared" si="3"/>
        <v>1502</v>
      </c>
      <c r="J31" s="52">
        <v>1.4</v>
      </c>
      <c r="K31" s="53">
        <f t="shared" si="4"/>
        <v>2102.8000000000002</v>
      </c>
      <c r="L31" s="54"/>
      <c r="M31" s="54">
        <f t="shared" si="5"/>
        <v>0</v>
      </c>
      <c r="N31" s="54"/>
      <c r="O31" s="54">
        <f t="shared" si="9"/>
        <v>0</v>
      </c>
      <c r="P31" s="54"/>
      <c r="Q31" s="54">
        <f t="shared" si="10"/>
        <v>0</v>
      </c>
      <c r="R31" s="54"/>
      <c r="S31" s="54">
        <f t="shared" si="11"/>
        <v>0</v>
      </c>
      <c r="T31" s="54"/>
      <c r="U31" s="54">
        <f t="shared" si="12"/>
        <v>0</v>
      </c>
      <c r="V31" s="54"/>
      <c r="W31" s="54">
        <f t="shared" si="6"/>
        <v>0</v>
      </c>
      <c r="X31" s="54"/>
      <c r="Y31" s="54">
        <f t="shared" si="13"/>
        <v>0</v>
      </c>
      <c r="Z31" s="54"/>
      <c r="AA31" s="54">
        <f t="shared" si="14"/>
        <v>0</v>
      </c>
      <c r="AB31" s="54"/>
      <c r="AC31" s="54">
        <f t="shared" si="15"/>
        <v>0</v>
      </c>
      <c r="AD31" s="54"/>
      <c r="AE31" s="54">
        <f t="shared" si="16"/>
        <v>0</v>
      </c>
      <c r="AF31" s="54"/>
      <c r="AG31" s="54">
        <f t="shared" si="17"/>
        <v>0</v>
      </c>
      <c r="AH31" s="54"/>
      <c r="AI31" s="54">
        <f t="shared" si="18"/>
        <v>0</v>
      </c>
      <c r="AJ31" s="54"/>
      <c r="AK31" s="54">
        <f t="shared" si="19"/>
        <v>0</v>
      </c>
      <c r="AL31" s="54"/>
      <c r="AM31" s="54">
        <f t="shared" si="20"/>
        <v>0</v>
      </c>
      <c r="AN31" s="55">
        <f t="shared" si="7"/>
        <v>0</v>
      </c>
      <c r="AO31" s="55">
        <f t="shared" si="8"/>
        <v>0</v>
      </c>
      <c r="AP31" s="55">
        <f t="shared" si="0"/>
        <v>1502</v>
      </c>
      <c r="AQ31" s="57">
        <f t="shared" si="1"/>
        <v>2102.8000000000002</v>
      </c>
      <c r="AR31" s="58"/>
      <c r="AS31" s="61"/>
      <c r="AT31" s="62">
        <f t="shared" si="2"/>
        <v>0</v>
      </c>
      <c r="AU31" s="63" t="str">
        <f t="shared" si="21"/>
        <v>NÃO MEDIDO</v>
      </c>
    </row>
    <row r="32" spans="1:47" s="64" customFormat="1" ht="30" customHeight="1" x14ac:dyDescent="0.2">
      <c r="A32" s="6" t="s">
        <v>33</v>
      </c>
      <c r="B32" s="6"/>
      <c r="C32" s="46">
        <v>2</v>
      </c>
      <c r="D32" s="47" t="s">
        <v>71</v>
      </c>
      <c r="E32" s="48"/>
      <c r="F32" s="49"/>
      <c r="G32" s="50"/>
      <c r="H32" s="51"/>
      <c r="I32" s="49">
        <f t="shared" si="3"/>
        <v>0</v>
      </c>
      <c r="J32" s="52"/>
      <c r="K32" s="53">
        <f t="shared" si="4"/>
        <v>0</v>
      </c>
      <c r="L32" s="54"/>
      <c r="M32" s="54">
        <f t="shared" si="5"/>
        <v>0</v>
      </c>
      <c r="N32" s="54"/>
      <c r="O32" s="54">
        <f t="shared" si="9"/>
        <v>0</v>
      </c>
      <c r="P32" s="54"/>
      <c r="Q32" s="54">
        <f t="shared" si="10"/>
        <v>0</v>
      </c>
      <c r="R32" s="54"/>
      <c r="S32" s="54">
        <f t="shared" si="11"/>
        <v>0</v>
      </c>
      <c r="T32" s="54"/>
      <c r="U32" s="54">
        <f t="shared" si="12"/>
        <v>0</v>
      </c>
      <c r="V32" s="54"/>
      <c r="W32" s="54">
        <f t="shared" si="6"/>
        <v>0</v>
      </c>
      <c r="X32" s="54"/>
      <c r="Y32" s="54">
        <f t="shared" si="13"/>
        <v>0</v>
      </c>
      <c r="Z32" s="54"/>
      <c r="AA32" s="54">
        <f t="shared" si="14"/>
        <v>0</v>
      </c>
      <c r="AB32" s="54"/>
      <c r="AC32" s="54">
        <f t="shared" si="15"/>
        <v>0</v>
      </c>
      <c r="AD32" s="54"/>
      <c r="AE32" s="54">
        <f t="shared" si="16"/>
        <v>0</v>
      </c>
      <c r="AF32" s="54"/>
      <c r="AG32" s="54">
        <f t="shared" si="17"/>
        <v>0</v>
      </c>
      <c r="AH32" s="54"/>
      <c r="AI32" s="54">
        <f t="shared" si="18"/>
        <v>0</v>
      </c>
      <c r="AJ32" s="54"/>
      <c r="AK32" s="54">
        <f t="shared" si="19"/>
        <v>0</v>
      </c>
      <c r="AL32" s="54"/>
      <c r="AM32" s="54">
        <f t="shared" si="20"/>
        <v>0</v>
      </c>
      <c r="AN32" s="55">
        <f t="shared" si="7"/>
        <v>0</v>
      </c>
      <c r="AO32" s="55">
        <f t="shared" si="8"/>
        <v>0</v>
      </c>
      <c r="AP32" s="55">
        <f t="shared" si="0"/>
        <v>0</v>
      </c>
      <c r="AQ32" s="57">
        <f t="shared" si="1"/>
        <v>0</v>
      </c>
      <c r="AR32" s="58"/>
      <c r="AS32" s="61"/>
      <c r="AT32" s="62">
        <f t="shared" si="2"/>
        <v>0</v>
      </c>
      <c r="AU32" s="60" t="str">
        <f>IF(COUNTIF(AU33:AU155,"MEDIDO")&lt;&gt;0,"MEDIDO","NÃO MEDIDO")</f>
        <v>MEDIDO</v>
      </c>
    </row>
    <row r="33" spans="1:47" s="64" customFormat="1" ht="30" customHeight="1" x14ac:dyDescent="0.2">
      <c r="A33" s="6" t="s">
        <v>33</v>
      </c>
      <c r="B33" s="6"/>
      <c r="C33" s="46">
        <v>20100</v>
      </c>
      <c r="D33" s="47" t="s">
        <v>72</v>
      </c>
      <c r="E33" s="48"/>
      <c r="F33" s="49"/>
      <c r="G33" s="50"/>
      <c r="H33" s="51"/>
      <c r="I33" s="49">
        <f t="shared" si="3"/>
        <v>0</v>
      </c>
      <c r="J33" s="52"/>
      <c r="K33" s="53">
        <f t="shared" si="4"/>
        <v>0</v>
      </c>
      <c r="L33" s="54"/>
      <c r="M33" s="54">
        <f t="shared" si="5"/>
        <v>0</v>
      </c>
      <c r="N33" s="54"/>
      <c r="O33" s="54">
        <f t="shared" si="9"/>
        <v>0</v>
      </c>
      <c r="P33" s="54"/>
      <c r="Q33" s="54">
        <f t="shared" si="10"/>
        <v>0</v>
      </c>
      <c r="R33" s="54"/>
      <c r="S33" s="54">
        <f t="shared" si="11"/>
        <v>0</v>
      </c>
      <c r="T33" s="54"/>
      <c r="U33" s="54">
        <f t="shared" si="12"/>
        <v>0</v>
      </c>
      <c r="V33" s="54"/>
      <c r="W33" s="54">
        <f t="shared" si="6"/>
        <v>0</v>
      </c>
      <c r="X33" s="54"/>
      <c r="Y33" s="54">
        <f t="shared" si="13"/>
        <v>0</v>
      </c>
      <c r="Z33" s="54"/>
      <c r="AA33" s="54">
        <f t="shared" si="14"/>
        <v>0</v>
      </c>
      <c r="AB33" s="54"/>
      <c r="AC33" s="54">
        <f t="shared" si="15"/>
        <v>0</v>
      </c>
      <c r="AD33" s="54"/>
      <c r="AE33" s="54">
        <f t="shared" si="16"/>
        <v>0</v>
      </c>
      <c r="AF33" s="54"/>
      <c r="AG33" s="54">
        <f t="shared" si="17"/>
        <v>0</v>
      </c>
      <c r="AH33" s="54"/>
      <c r="AI33" s="54">
        <f t="shared" si="18"/>
        <v>0</v>
      </c>
      <c r="AJ33" s="54"/>
      <c r="AK33" s="54">
        <f t="shared" si="19"/>
        <v>0</v>
      </c>
      <c r="AL33" s="54"/>
      <c r="AM33" s="54">
        <f t="shared" si="20"/>
        <v>0</v>
      </c>
      <c r="AN33" s="55">
        <f t="shared" si="7"/>
        <v>0</v>
      </c>
      <c r="AO33" s="55">
        <f t="shared" si="8"/>
        <v>0</v>
      </c>
      <c r="AP33" s="55">
        <f t="shared" si="0"/>
        <v>0</v>
      </c>
      <c r="AQ33" s="57">
        <f t="shared" si="1"/>
        <v>0</v>
      </c>
      <c r="AR33" s="58"/>
      <c r="AS33" s="61"/>
      <c r="AT33" s="62">
        <f t="shared" si="2"/>
        <v>0</v>
      </c>
      <c r="AU33" s="60" t="str">
        <f>IF(COUNTIF(AU34:AU37,"MEDIDO")&lt;&gt;0,"MEDIDO","NÃO MEDIDO")</f>
        <v>NÃO MEDIDO</v>
      </c>
    </row>
    <row r="34" spans="1:47" s="64" customFormat="1" ht="63.75" customHeight="1" x14ac:dyDescent="0.2">
      <c r="A34" s="64" t="s">
        <v>37</v>
      </c>
      <c r="C34" s="46" t="s">
        <v>259</v>
      </c>
      <c r="D34" s="47" t="s">
        <v>355</v>
      </c>
      <c r="E34" s="48" t="s">
        <v>58</v>
      </c>
      <c r="F34" s="49">
        <v>102</v>
      </c>
      <c r="G34" s="50"/>
      <c r="H34" s="51"/>
      <c r="I34" s="49">
        <f t="shared" si="3"/>
        <v>102</v>
      </c>
      <c r="J34" s="52">
        <v>16.66</v>
      </c>
      <c r="K34" s="53">
        <f t="shared" si="4"/>
        <v>1699.32</v>
      </c>
      <c r="L34" s="54"/>
      <c r="M34" s="54">
        <f t="shared" si="5"/>
        <v>0</v>
      </c>
      <c r="N34" s="54"/>
      <c r="O34" s="54">
        <f t="shared" si="9"/>
        <v>0</v>
      </c>
      <c r="P34" s="54"/>
      <c r="Q34" s="54">
        <f t="shared" si="10"/>
        <v>0</v>
      </c>
      <c r="R34" s="54"/>
      <c r="S34" s="54">
        <f t="shared" si="11"/>
        <v>0</v>
      </c>
      <c r="T34" s="54"/>
      <c r="U34" s="54">
        <f t="shared" si="12"/>
        <v>0</v>
      </c>
      <c r="V34" s="54"/>
      <c r="W34" s="54">
        <f t="shared" si="6"/>
        <v>0</v>
      </c>
      <c r="X34" s="54"/>
      <c r="Y34" s="54">
        <f t="shared" si="13"/>
        <v>0</v>
      </c>
      <c r="Z34" s="54"/>
      <c r="AA34" s="54">
        <f t="shared" si="14"/>
        <v>0</v>
      </c>
      <c r="AB34" s="54"/>
      <c r="AC34" s="54">
        <f t="shared" si="15"/>
        <v>0</v>
      </c>
      <c r="AD34" s="54"/>
      <c r="AE34" s="54">
        <f t="shared" si="16"/>
        <v>0</v>
      </c>
      <c r="AF34" s="54"/>
      <c r="AG34" s="54">
        <f t="shared" si="17"/>
        <v>0</v>
      </c>
      <c r="AH34" s="54"/>
      <c r="AI34" s="54">
        <f t="shared" si="18"/>
        <v>0</v>
      </c>
      <c r="AJ34" s="54"/>
      <c r="AK34" s="54">
        <f t="shared" si="19"/>
        <v>0</v>
      </c>
      <c r="AL34" s="54"/>
      <c r="AM34" s="54">
        <f t="shared" si="20"/>
        <v>0</v>
      </c>
      <c r="AN34" s="55">
        <f t="shared" si="7"/>
        <v>0</v>
      </c>
      <c r="AO34" s="55">
        <f t="shared" si="8"/>
        <v>0</v>
      </c>
      <c r="AP34" s="55">
        <f t="shared" si="0"/>
        <v>102</v>
      </c>
      <c r="AQ34" s="57">
        <f t="shared" si="1"/>
        <v>1699.32</v>
      </c>
      <c r="AR34" s="58"/>
      <c r="AS34" s="61"/>
      <c r="AT34" s="62">
        <f t="shared" si="2"/>
        <v>0</v>
      </c>
      <c r="AU34" s="63" t="str">
        <f t="shared" si="21"/>
        <v>NÃO MEDIDO</v>
      </c>
    </row>
    <row r="35" spans="1:47" s="64" customFormat="1" ht="41.25" customHeight="1" x14ac:dyDescent="0.2">
      <c r="A35" s="64" t="s">
        <v>37</v>
      </c>
      <c r="C35" s="46" t="s">
        <v>177</v>
      </c>
      <c r="D35" s="47" t="s">
        <v>356</v>
      </c>
      <c r="E35" s="48" t="s">
        <v>58</v>
      </c>
      <c r="F35" s="49">
        <v>152</v>
      </c>
      <c r="G35" s="50"/>
      <c r="H35" s="51"/>
      <c r="I35" s="49">
        <f t="shared" si="3"/>
        <v>152</v>
      </c>
      <c r="J35" s="52">
        <v>18.3</v>
      </c>
      <c r="K35" s="53">
        <f t="shared" si="4"/>
        <v>2781.6</v>
      </c>
      <c r="L35" s="54"/>
      <c r="M35" s="54">
        <f t="shared" si="5"/>
        <v>0</v>
      </c>
      <c r="N35" s="54"/>
      <c r="O35" s="54">
        <f t="shared" si="9"/>
        <v>0</v>
      </c>
      <c r="P35" s="54"/>
      <c r="Q35" s="54">
        <f t="shared" si="10"/>
        <v>0</v>
      </c>
      <c r="R35" s="54"/>
      <c r="S35" s="54">
        <f t="shared" si="11"/>
        <v>0</v>
      </c>
      <c r="T35" s="54"/>
      <c r="U35" s="54">
        <f t="shared" si="12"/>
        <v>0</v>
      </c>
      <c r="V35" s="54"/>
      <c r="W35" s="54">
        <f t="shared" si="6"/>
        <v>0</v>
      </c>
      <c r="X35" s="54"/>
      <c r="Y35" s="54">
        <f t="shared" si="13"/>
        <v>0</v>
      </c>
      <c r="Z35" s="54"/>
      <c r="AA35" s="54">
        <f t="shared" si="14"/>
        <v>0</v>
      </c>
      <c r="AB35" s="54"/>
      <c r="AC35" s="54">
        <f t="shared" si="15"/>
        <v>0</v>
      </c>
      <c r="AD35" s="54"/>
      <c r="AE35" s="54">
        <f t="shared" si="16"/>
        <v>0</v>
      </c>
      <c r="AF35" s="54"/>
      <c r="AG35" s="54">
        <f t="shared" si="17"/>
        <v>0</v>
      </c>
      <c r="AH35" s="54"/>
      <c r="AI35" s="54">
        <f t="shared" si="18"/>
        <v>0</v>
      </c>
      <c r="AJ35" s="54"/>
      <c r="AK35" s="54">
        <f t="shared" si="19"/>
        <v>0</v>
      </c>
      <c r="AL35" s="54"/>
      <c r="AM35" s="54">
        <f t="shared" si="20"/>
        <v>0</v>
      </c>
      <c r="AN35" s="55">
        <f t="shared" si="7"/>
        <v>0</v>
      </c>
      <c r="AO35" s="55">
        <f t="shared" si="8"/>
        <v>0</v>
      </c>
      <c r="AP35" s="55">
        <f t="shared" si="0"/>
        <v>152</v>
      </c>
      <c r="AQ35" s="57">
        <f t="shared" si="1"/>
        <v>2781.6</v>
      </c>
      <c r="AR35" s="58"/>
      <c r="AS35" s="61"/>
      <c r="AT35" s="62">
        <f t="shared" si="2"/>
        <v>0</v>
      </c>
      <c r="AU35" s="63" t="str">
        <f t="shared" si="21"/>
        <v>NÃO MEDIDO</v>
      </c>
    </row>
    <row r="36" spans="1:47" s="64" customFormat="1" ht="30" customHeight="1" x14ac:dyDescent="0.2">
      <c r="A36" s="64" t="s">
        <v>37</v>
      </c>
      <c r="C36" s="46" t="s">
        <v>178</v>
      </c>
      <c r="D36" s="47" t="s">
        <v>254</v>
      </c>
      <c r="E36" s="48" t="s">
        <v>58</v>
      </c>
      <c r="F36" s="49">
        <v>1.2</v>
      </c>
      <c r="G36" s="50"/>
      <c r="H36" s="51"/>
      <c r="I36" s="49">
        <f t="shared" si="3"/>
        <v>1.2</v>
      </c>
      <c r="J36" s="52">
        <v>20.47</v>
      </c>
      <c r="K36" s="53">
        <f t="shared" si="4"/>
        <v>24.56</v>
      </c>
      <c r="L36" s="54"/>
      <c r="M36" s="54">
        <f t="shared" si="5"/>
        <v>0</v>
      </c>
      <c r="N36" s="54"/>
      <c r="O36" s="54">
        <f t="shared" si="9"/>
        <v>0</v>
      </c>
      <c r="P36" s="54"/>
      <c r="Q36" s="54">
        <f t="shared" si="10"/>
        <v>0</v>
      </c>
      <c r="R36" s="54"/>
      <c r="S36" s="54">
        <f t="shared" si="11"/>
        <v>0</v>
      </c>
      <c r="T36" s="54"/>
      <c r="U36" s="54">
        <f t="shared" si="12"/>
        <v>0</v>
      </c>
      <c r="V36" s="54"/>
      <c r="W36" s="54">
        <f t="shared" si="6"/>
        <v>0</v>
      </c>
      <c r="X36" s="54"/>
      <c r="Y36" s="54">
        <f t="shared" si="13"/>
        <v>0</v>
      </c>
      <c r="Z36" s="54"/>
      <c r="AA36" s="54">
        <f t="shared" si="14"/>
        <v>0</v>
      </c>
      <c r="AB36" s="54"/>
      <c r="AC36" s="54">
        <f t="shared" si="15"/>
        <v>0</v>
      </c>
      <c r="AD36" s="54"/>
      <c r="AE36" s="54">
        <f t="shared" si="16"/>
        <v>0</v>
      </c>
      <c r="AF36" s="54"/>
      <c r="AG36" s="54">
        <f t="shared" si="17"/>
        <v>0</v>
      </c>
      <c r="AH36" s="54"/>
      <c r="AI36" s="54">
        <f t="shared" si="18"/>
        <v>0</v>
      </c>
      <c r="AJ36" s="54"/>
      <c r="AK36" s="54">
        <f t="shared" si="19"/>
        <v>0</v>
      </c>
      <c r="AL36" s="54"/>
      <c r="AM36" s="54">
        <f t="shared" si="20"/>
        <v>0</v>
      </c>
      <c r="AN36" s="55">
        <f t="shared" si="7"/>
        <v>0</v>
      </c>
      <c r="AO36" s="55">
        <f t="shared" si="8"/>
        <v>0</v>
      </c>
      <c r="AP36" s="55">
        <f t="shared" si="0"/>
        <v>1.2</v>
      </c>
      <c r="AQ36" s="57">
        <f t="shared" si="1"/>
        <v>24.56</v>
      </c>
      <c r="AR36" s="58"/>
      <c r="AS36" s="61"/>
      <c r="AT36" s="62">
        <f t="shared" si="2"/>
        <v>0</v>
      </c>
      <c r="AU36" s="63" t="str">
        <f t="shared" si="21"/>
        <v>NÃO MEDIDO</v>
      </c>
    </row>
    <row r="37" spans="1:47" s="64" customFormat="1" ht="30" customHeight="1" x14ac:dyDescent="0.2">
      <c r="A37" s="64" t="s">
        <v>37</v>
      </c>
      <c r="C37" s="46" t="s">
        <v>74</v>
      </c>
      <c r="D37" s="47" t="s">
        <v>260</v>
      </c>
      <c r="E37" s="48" t="s">
        <v>73</v>
      </c>
      <c r="F37" s="49">
        <v>46.5</v>
      </c>
      <c r="G37" s="50"/>
      <c r="H37" s="51"/>
      <c r="I37" s="49">
        <f t="shared" si="3"/>
        <v>46.5</v>
      </c>
      <c r="J37" s="52">
        <v>57.7</v>
      </c>
      <c r="K37" s="53">
        <f t="shared" si="4"/>
        <v>2683.05</v>
      </c>
      <c r="L37" s="54"/>
      <c r="M37" s="54">
        <f t="shared" si="5"/>
        <v>0</v>
      </c>
      <c r="N37" s="54"/>
      <c r="O37" s="54">
        <f t="shared" si="9"/>
        <v>0</v>
      </c>
      <c r="P37" s="54"/>
      <c r="Q37" s="54">
        <f t="shared" si="10"/>
        <v>0</v>
      </c>
      <c r="R37" s="54"/>
      <c r="S37" s="54">
        <f t="shared" si="11"/>
        <v>0</v>
      </c>
      <c r="T37" s="54"/>
      <c r="U37" s="54">
        <f t="shared" si="12"/>
        <v>0</v>
      </c>
      <c r="V37" s="54"/>
      <c r="W37" s="54">
        <f t="shared" si="6"/>
        <v>0</v>
      </c>
      <c r="X37" s="54"/>
      <c r="Y37" s="54">
        <f t="shared" si="13"/>
        <v>0</v>
      </c>
      <c r="Z37" s="54"/>
      <c r="AA37" s="54">
        <f t="shared" si="14"/>
        <v>0</v>
      </c>
      <c r="AB37" s="54"/>
      <c r="AC37" s="54">
        <f t="shared" si="15"/>
        <v>0</v>
      </c>
      <c r="AD37" s="54"/>
      <c r="AE37" s="54">
        <f t="shared" si="16"/>
        <v>0</v>
      </c>
      <c r="AF37" s="54"/>
      <c r="AG37" s="54">
        <f t="shared" si="17"/>
        <v>0</v>
      </c>
      <c r="AH37" s="54"/>
      <c r="AI37" s="54">
        <f t="shared" si="18"/>
        <v>0</v>
      </c>
      <c r="AJ37" s="54"/>
      <c r="AK37" s="54">
        <f t="shared" si="19"/>
        <v>0</v>
      </c>
      <c r="AL37" s="54"/>
      <c r="AM37" s="54">
        <f t="shared" si="20"/>
        <v>0</v>
      </c>
      <c r="AN37" s="55">
        <f t="shared" si="7"/>
        <v>0</v>
      </c>
      <c r="AO37" s="55">
        <f t="shared" si="8"/>
        <v>0</v>
      </c>
      <c r="AP37" s="55">
        <f t="shared" si="0"/>
        <v>46.5</v>
      </c>
      <c r="AQ37" s="57">
        <f t="shared" si="1"/>
        <v>2683.05</v>
      </c>
      <c r="AR37" s="58"/>
      <c r="AS37" s="61"/>
      <c r="AT37" s="62">
        <f t="shared" si="2"/>
        <v>0</v>
      </c>
      <c r="AU37" s="63" t="str">
        <f t="shared" si="21"/>
        <v>NÃO MEDIDO</v>
      </c>
    </row>
    <row r="38" spans="1:47" s="64" customFormat="1" ht="30" customHeight="1" x14ac:dyDescent="0.2">
      <c r="A38" s="6" t="s">
        <v>33</v>
      </c>
      <c r="B38" s="6"/>
      <c r="C38" s="46">
        <v>20200</v>
      </c>
      <c r="D38" s="47" t="s">
        <v>75</v>
      </c>
      <c r="E38" s="48"/>
      <c r="F38" s="49"/>
      <c r="G38" s="50"/>
      <c r="H38" s="51"/>
      <c r="I38" s="49">
        <f t="shared" si="3"/>
        <v>0</v>
      </c>
      <c r="J38" s="52"/>
      <c r="K38" s="53">
        <f t="shared" si="4"/>
        <v>0</v>
      </c>
      <c r="L38" s="54"/>
      <c r="M38" s="54">
        <f t="shared" si="5"/>
        <v>0</v>
      </c>
      <c r="N38" s="54"/>
      <c r="O38" s="54">
        <f t="shared" ref="O38:O51" si="22">ROUND(N38*$J38,2)</f>
        <v>0</v>
      </c>
      <c r="P38" s="54"/>
      <c r="Q38" s="54">
        <f t="shared" ref="Q38:Q51" si="23">ROUND(P38*$J38,2)</f>
        <v>0</v>
      </c>
      <c r="R38" s="54"/>
      <c r="S38" s="54">
        <f t="shared" ref="S38:S51" si="24">ROUND(R38*$J38,2)</f>
        <v>0</v>
      </c>
      <c r="T38" s="54"/>
      <c r="U38" s="54">
        <f t="shared" ref="U38:U51" si="25">ROUND(T38*$J38,2)</f>
        <v>0</v>
      </c>
      <c r="V38" s="54"/>
      <c r="W38" s="54">
        <f t="shared" ref="W38:W51" si="26">ROUND(V38*$J38,2)</f>
        <v>0</v>
      </c>
      <c r="X38" s="54"/>
      <c r="Y38" s="54">
        <f t="shared" ref="Y38:Y51" si="27">ROUND(X38*$J38,2)</f>
        <v>0</v>
      </c>
      <c r="Z38" s="54"/>
      <c r="AA38" s="54">
        <f t="shared" ref="AA38:AA51" si="28">ROUND(Z38*$J38,2)</f>
        <v>0</v>
      </c>
      <c r="AB38" s="54"/>
      <c r="AC38" s="54">
        <f t="shared" ref="AC38:AC51" si="29">ROUND(AB38*$J38,2)</f>
        <v>0</v>
      </c>
      <c r="AD38" s="54"/>
      <c r="AE38" s="54">
        <f t="shared" ref="AE38:AE51" si="30">ROUND(AD38*$J38,2)</f>
        <v>0</v>
      </c>
      <c r="AF38" s="54"/>
      <c r="AG38" s="54">
        <f t="shared" ref="AG38:AG51" si="31">ROUND(AF38*$J38,2)</f>
        <v>0</v>
      </c>
      <c r="AH38" s="54"/>
      <c r="AI38" s="54">
        <f t="shared" ref="AI38:AI51" si="32">ROUND(AH38*$J38,2)</f>
        <v>0</v>
      </c>
      <c r="AJ38" s="54"/>
      <c r="AK38" s="54">
        <f t="shared" ref="AK38:AK51" si="33">ROUND(AJ38*$J38,2)</f>
        <v>0</v>
      </c>
      <c r="AL38" s="54"/>
      <c r="AM38" s="54">
        <f t="shared" ref="AM38:AM51" si="34">ROUND(AL38*$J38,2)</f>
        <v>0</v>
      </c>
      <c r="AN38" s="55">
        <f t="shared" si="7"/>
        <v>0</v>
      </c>
      <c r="AO38" s="55">
        <f t="shared" si="8"/>
        <v>0</v>
      </c>
      <c r="AP38" s="55">
        <f t="shared" si="0"/>
        <v>0</v>
      </c>
      <c r="AQ38" s="57">
        <f t="shared" si="1"/>
        <v>0</v>
      </c>
      <c r="AR38" s="58"/>
      <c r="AS38" s="61"/>
      <c r="AT38" s="62">
        <f t="shared" si="2"/>
        <v>0</v>
      </c>
      <c r="AU38" s="60" t="str">
        <f>IF(COUNTIF(AU39:AU52,"MEDIDO")&lt;&gt;0,"MEDIDO","NÃO MEDIDO")</f>
        <v>MEDIDO</v>
      </c>
    </row>
    <row r="39" spans="1:47" s="64" customFormat="1" ht="30" customHeight="1" x14ac:dyDescent="0.2">
      <c r="A39" s="64" t="s">
        <v>37</v>
      </c>
      <c r="C39" s="46" t="s">
        <v>261</v>
      </c>
      <c r="D39" s="47" t="s">
        <v>357</v>
      </c>
      <c r="E39" s="48" t="s">
        <v>73</v>
      </c>
      <c r="F39" s="49">
        <v>263.8</v>
      </c>
      <c r="G39" s="50"/>
      <c r="H39" s="51"/>
      <c r="I39" s="49">
        <f t="shared" si="3"/>
        <v>263.8</v>
      </c>
      <c r="J39" s="52" t="s">
        <v>589</v>
      </c>
      <c r="K39" s="53">
        <f t="shared" si="4"/>
        <v>656.86</v>
      </c>
      <c r="L39" s="54"/>
      <c r="M39" s="54">
        <f t="shared" si="5"/>
        <v>0</v>
      </c>
      <c r="N39" s="54"/>
      <c r="O39" s="54">
        <f t="shared" si="22"/>
        <v>0</v>
      </c>
      <c r="P39" s="54"/>
      <c r="Q39" s="54">
        <f t="shared" si="23"/>
        <v>0</v>
      </c>
      <c r="R39" s="54"/>
      <c r="S39" s="54">
        <f t="shared" si="24"/>
        <v>0</v>
      </c>
      <c r="T39" s="54"/>
      <c r="U39" s="54">
        <f t="shared" si="25"/>
        <v>0</v>
      </c>
      <c r="V39" s="54"/>
      <c r="W39" s="54">
        <f t="shared" si="26"/>
        <v>0</v>
      </c>
      <c r="X39" s="54"/>
      <c r="Y39" s="54">
        <f t="shared" si="27"/>
        <v>0</v>
      </c>
      <c r="Z39" s="54"/>
      <c r="AA39" s="54">
        <f t="shared" si="28"/>
        <v>0</v>
      </c>
      <c r="AB39" s="54"/>
      <c r="AC39" s="54">
        <f t="shared" si="29"/>
        <v>0</v>
      </c>
      <c r="AD39" s="54"/>
      <c r="AE39" s="54">
        <f t="shared" si="30"/>
        <v>0</v>
      </c>
      <c r="AF39" s="54"/>
      <c r="AG39" s="54">
        <f t="shared" si="31"/>
        <v>0</v>
      </c>
      <c r="AH39" s="54"/>
      <c r="AI39" s="54">
        <f t="shared" si="32"/>
        <v>0</v>
      </c>
      <c r="AJ39" s="54"/>
      <c r="AK39" s="54">
        <f t="shared" si="33"/>
        <v>0</v>
      </c>
      <c r="AL39" s="54"/>
      <c r="AM39" s="54">
        <f t="shared" si="34"/>
        <v>0</v>
      </c>
      <c r="AN39" s="55">
        <f t="shared" si="7"/>
        <v>0</v>
      </c>
      <c r="AO39" s="55">
        <f t="shared" si="8"/>
        <v>0</v>
      </c>
      <c r="AP39" s="55">
        <f t="shared" si="0"/>
        <v>263.8</v>
      </c>
      <c r="AQ39" s="57">
        <f t="shared" si="1"/>
        <v>656.86</v>
      </c>
      <c r="AR39" s="58"/>
      <c r="AS39" s="61"/>
      <c r="AT39" s="62">
        <f t="shared" si="2"/>
        <v>0</v>
      </c>
      <c r="AU39" s="63" t="str">
        <f t="shared" si="21"/>
        <v>NÃO MEDIDO</v>
      </c>
    </row>
    <row r="40" spans="1:47" s="64" customFormat="1" ht="28.5" customHeight="1" x14ac:dyDescent="0.2">
      <c r="A40" s="64" t="s">
        <v>37</v>
      </c>
      <c r="C40" s="46" t="s">
        <v>179</v>
      </c>
      <c r="D40" s="47" t="s">
        <v>358</v>
      </c>
      <c r="E40" s="48" t="s">
        <v>61</v>
      </c>
      <c r="F40" s="49">
        <v>691</v>
      </c>
      <c r="G40" s="50"/>
      <c r="H40" s="51"/>
      <c r="I40" s="49">
        <f t="shared" si="3"/>
        <v>691</v>
      </c>
      <c r="J40" s="52" t="s">
        <v>590</v>
      </c>
      <c r="K40" s="53">
        <f t="shared" si="4"/>
        <v>8616.77</v>
      </c>
      <c r="L40" s="54"/>
      <c r="M40" s="54">
        <f t="shared" si="5"/>
        <v>0</v>
      </c>
      <c r="N40" s="54"/>
      <c r="O40" s="54">
        <f t="shared" si="22"/>
        <v>0</v>
      </c>
      <c r="P40" s="54"/>
      <c r="Q40" s="54">
        <f t="shared" si="23"/>
        <v>0</v>
      </c>
      <c r="R40" s="54"/>
      <c r="S40" s="54">
        <f t="shared" si="24"/>
        <v>0</v>
      </c>
      <c r="T40" s="54"/>
      <c r="U40" s="54">
        <f t="shared" si="25"/>
        <v>0</v>
      </c>
      <c r="V40" s="54"/>
      <c r="W40" s="54">
        <f t="shared" si="26"/>
        <v>0</v>
      </c>
      <c r="X40" s="54"/>
      <c r="Y40" s="54">
        <f t="shared" si="27"/>
        <v>0</v>
      </c>
      <c r="Z40" s="54"/>
      <c r="AA40" s="54">
        <f t="shared" si="28"/>
        <v>0</v>
      </c>
      <c r="AB40" s="54"/>
      <c r="AC40" s="54">
        <f t="shared" si="29"/>
        <v>0</v>
      </c>
      <c r="AD40" s="54"/>
      <c r="AE40" s="54">
        <f t="shared" si="30"/>
        <v>0</v>
      </c>
      <c r="AF40" s="54"/>
      <c r="AG40" s="54">
        <f t="shared" si="31"/>
        <v>0</v>
      </c>
      <c r="AH40" s="54"/>
      <c r="AI40" s="54">
        <f t="shared" si="32"/>
        <v>0</v>
      </c>
      <c r="AJ40" s="54"/>
      <c r="AK40" s="54">
        <f t="shared" si="33"/>
        <v>0</v>
      </c>
      <c r="AL40" s="54"/>
      <c r="AM40" s="54">
        <f t="shared" si="34"/>
        <v>0</v>
      </c>
      <c r="AN40" s="55">
        <f t="shared" si="7"/>
        <v>0</v>
      </c>
      <c r="AO40" s="55">
        <f t="shared" si="8"/>
        <v>0</v>
      </c>
      <c r="AP40" s="55">
        <f t="shared" si="0"/>
        <v>691</v>
      </c>
      <c r="AQ40" s="57">
        <f t="shared" si="1"/>
        <v>8616.77</v>
      </c>
      <c r="AR40" s="58"/>
      <c r="AS40" s="61"/>
      <c r="AT40" s="62">
        <f t="shared" si="2"/>
        <v>0</v>
      </c>
      <c r="AU40" s="63" t="str">
        <f t="shared" si="21"/>
        <v>NÃO MEDIDO</v>
      </c>
    </row>
    <row r="41" spans="1:47" s="64" customFormat="1" ht="29.25" customHeight="1" x14ac:dyDescent="0.2">
      <c r="A41" s="64" t="s">
        <v>37</v>
      </c>
      <c r="C41" s="46" t="s">
        <v>180</v>
      </c>
      <c r="D41" s="47" t="s">
        <v>359</v>
      </c>
      <c r="E41" s="48" t="s">
        <v>73</v>
      </c>
      <c r="F41" s="49">
        <v>450</v>
      </c>
      <c r="G41" s="50"/>
      <c r="H41" s="51"/>
      <c r="I41" s="49">
        <f t="shared" si="3"/>
        <v>450</v>
      </c>
      <c r="J41" s="52" t="s">
        <v>591</v>
      </c>
      <c r="K41" s="53">
        <f t="shared" si="4"/>
        <v>2479.5</v>
      </c>
      <c r="L41" s="54"/>
      <c r="M41" s="54">
        <f t="shared" si="5"/>
        <v>0</v>
      </c>
      <c r="N41" s="54"/>
      <c r="O41" s="54">
        <f t="shared" ref="O41:O43" si="35">ROUND(N41*$J41,2)</f>
        <v>0</v>
      </c>
      <c r="P41" s="54"/>
      <c r="Q41" s="54">
        <f t="shared" ref="Q41:Q43" si="36">ROUND(P41*$J41,2)</f>
        <v>0</v>
      </c>
      <c r="R41" s="54"/>
      <c r="S41" s="54">
        <f t="shared" ref="S41:S43" si="37">ROUND(R41*$J41,2)</f>
        <v>0</v>
      </c>
      <c r="T41" s="54"/>
      <c r="U41" s="54">
        <f t="shared" ref="U41:U43" si="38">ROUND(T41*$J41,2)</f>
        <v>0</v>
      </c>
      <c r="V41" s="54"/>
      <c r="W41" s="54">
        <f t="shared" ref="W41:W43" si="39">ROUND(V41*$J41,2)</f>
        <v>0</v>
      </c>
      <c r="X41" s="54"/>
      <c r="Y41" s="54">
        <f t="shared" ref="Y41:Y43" si="40">ROUND(X41*$J41,2)</f>
        <v>0</v>
      </c>
      <c r="Z41" s="54"/>
      <c r="AA41" s="54">
        <f t="shared" ref="AA41:AA43" si="41">ROUND(Z41*$J41,2)</f>
        <v>0</v>
      </c>
      <c r="AB41" s="54"/>
      <c r="AC41" s="54">
        <f t="shared" ref="AC41:AC43" si="42">ROUND(AB41*$J41,2)</f>
        <v>0</v>
      </c>
      <c r="AD41" s="54"/>
      <c r="AE41" s="54">
        <f t="shared" ref="AE41:AE43" si="43">ROUND(AD41*$J41,2)</f>
        <v>0</v>
      </c>
      <c r="AF41" s="54"/>
      <c r="AG41" s="54">
        <f t="shared" ref="AG41:AG43" si="44">ROUND(AF41*$J41,2)</f>
        <v>0</v>
      </c>
      <c r="AH41" s="54"/>
      <c r="AI41" s="54">
        <f t="shared" ref="AI41:AI43" si="45">ROUND(AH41*$J41,2)</f>
        <v>0</v>
      </c>
      <c r="AJ41" s="54"/>
      <c r="AK41" s="54">
        <f t="shared" ref="AK41:AK43" si="46">ROUND(AJ41*$J41,2)</f>
        <v>0</v>
      </c>
      <c r="AL41" s="54"/>
      <c r="AM41" s="54">
        <f t="shared" ref="AM41:AM43" si="47">ROUND(AL41*$J41,2)</f>
        <v>0</v>
      </c>
      <c r="AN41" s="55">
        <f t="shared" si="7"/>
        <v>0</v>
      </c>
      <c r="AO41" s="55">
        <f t="shared" si="8"/>
        <v>0</v>
      </c>
      <c r="AP41" s="55">
        <f t="shared" si="0"/>
        <v>450</v>
      </c>
      <c r="AQ41" s="57">
        <f t="shared" si="1"/>
        <v>2479.5</v>
      </c>
      <c r="AR41" s="58"/>
      <c r="AS41" s="61"/>
      <c r="AT41" s="62">
        <f t="shared" si="2"/>
        <v>0</v>
      </c>
      <c r="AU41" s="63" t="str">
        <f t="shared" si="21"/>
        <v>NÃO MEDIDO</v>
      </c>
    </row>
    <row r="42" spans="1:47" s="64" customFormat="1" ht="39.75" customHeight="1" x14ac:dyDescent="0.2">
      <c r="A42" s="64" t="s">
        <v>37</v>
      </c>
      <c r="C42" s="46" t="s">
        <v>262</v>
      </c>
      <c r="D42" s="47" t="s">
        <v>360</v>
      </c>
      <c r="E42" s="48" t="s">
        <v>73</v>
      </c>
      <c r="F42" s="49">
        <v>30</v>
      </c>
      <c r="G42" s="50"/>
      <c r="H42" s="51"/>
      <c r="I42" s="49">
        <f t="shared" si="3"/>
        <v>30</v>
      </c>
      <c r="J42" s="52" t="s">
        <v>592</v>
      </c>
      <c r="K42" s="53">
        <f t="shared" si="4"/>
        <v>271.5</v>
      </c>
      <c r="L42" s="54"/>
      <c r="M42" s="54">
        <f t="shared" si="5"/>
        <v>0</v>
      </c>
      <c r="N42" s="54"/>
      <c r="O42" s="54">
        <f t="shared" si="35"/>
        <v>0</v>
      </c>
      <c r="P42" s="54"/>
      <c r="Q42" s="54">
        <f t="shared" si="36"/>
        <v>0</v>
      </c>
      <c r="R42" s="54"/>
      <c r="S42" s="54">
        <f t="shared" si="37"/>
        <v>0</v>
      </c>
      <c r="T42" s="54"/>
      <c r="U42" s="54">
        <f t="shared" si="38"/>
        <v>0</v>
      </c>
      <c r="V42" s="54"/>
      <c r="W42" s="54">
        <f t="shared" si="39"/>
        <v>0</v>
      </c>
      <c r="X42" s="54"/>
      <c r="Y42" s="54">
        <f t="shared" si="40"/>
        <v>0</v>
      </c>
      <c r="Z42" s="54"/>
      <c r="AA42" s="54">
        <f t="shared" si="41"/>
        <v>0</v>
      </c>
      <c r="AB42" s="54"/>
      <c r="AC42" s="54">
        <f t="shared" si="42"/>
        <v>0</v>
      </c>
      <c r="AD42" s="54"/>
      <c r="AE42" s="54">
        <f t="shared" si="43"/>
        <v>0</v>
      </c>
      <c r="AF42" s="54"/>
      <c r="AG42" s="54">
        <f t="shared" si="44"/>
        <v>0</v>
      </c>
      <c r="AH42" s="54"/>
      <c r="AI42" s="54">
        <f t="shared" si="45"/>
        <v>0</v>
      </c>
      <c r="AJ42" s="54"/>
      <c r="AK42" s="54">
        <f t="shared" si="46"/>
        <v>0</v>
      </c>
      <c r="AL42" s="54"/>
      <c r="AM42" s="54">
        <f t="shared" si="47"/>
        <v>0</v>
      </c>
      <c r="AN42" s="55">
        <f t="shared" si="7"/>
        <v>0</v>
      </c>
      <c r="AO42" s="55">
        <f t="shared" si="8"/>
        <v>0</v>
      </c>
      <c r="AP42" s="55">
        <f t="shared" si="0"/>
        <v>30</v>
      </c>
      <c r="AQ42" s="57">
        <f t="shared" si="1"/>
        <v>271.5</v>
      </c>
      <c r="AR42" s="58"/>
      <c r="AS42" s="61"/>
      <c r="AT42" s="62">
        <f t="shared" si="2"/>
        <v>0</v>
      </c>
      <c r="AU42" s="63" t="str">
        <f t="shared" si="21"/>
        <v>NÃO MEDIDO</v>
      </c>
    </row>
    <row r="43" spans="1:47" s="64" customFormat="1" ht="40.5" customHeight="1" x14ac:dyDescent="0.2">
      <c r="A43" s="64" t="s">
        <v>37</v>
      </c>
      <c r="C43" s="46" t="s">
        <v>263</v>
      </c>
      <c r="D43" s="47" t="s">
        <v>361</v>
      </c>
      <c r="E43" s="48" t="s">
        <v>61</v>
      </c>
      <c r="F43" s="49">
        <v>450</v>
      </c>
      <c r="G43" s="50"/>
      <c r="H43" s="51"/>
      <c r="I43" s="49">
        <f t="shared" si="3"/>
        <v>450</v>
      </c>
      <c r="J43" s="52" t="s">
        <v>590</v>
      </c>
      <c r="K43" s="53">
        <f t="shared" si="4"/>
        <v>5611.5</v>
      </c>
      <c r="L43" s="54"/>
      <c r="M43" s="54">
        <f t="shared" si="5"/>
        <v>0</v>
      </c>
      <c r="N43" s="54"/>
      <c r="O43" s="54">
        <f t="shared" si="35"/>
        <v>0</v>
      </c>
      <c r="P43" s="54"/>
      <c r="Q43" s="54">
        <f t="shared" si="36"/>
        <v>0</v>
      </c>
      <c r="R43" s="54"/>
      <c r="S43" s="54">
        <f t="shared" si="37"/>
        <v>0</v>
      </c>
      <c r="T43" s="54"/>
      <c r="U43" s="54">
        <f t="shared" si="38"/>
        <v>0</v>
      </c>
      <c r="V43" s="54"/>
      <c r="W43" s="54">
        <f t="shared" si="39"/>
        <v>0</v>
      </c>
      <c r="X43" s="54"/>
      <c r="Y43" s="54">
        <f t="shared" si="40"/>
        <v>0</v>
      </c>
      <c r="Z43" s="54"/>
      <c r="AA43" s="54">
        <f t="shared" si="41"/>
        <v>0</v>
      </c>
      <c r="AB43" s="54"/>
      <c r="AC43" s="54">
        <f t="shared" si="42"/>
        <v>0</v>
      </c>
      <c r="AD43" s="54"/>
      <c r="AE43" s="54">
        <f t="shared" si="43"/>
        <v>0</v>
      </c>
      <c r="AF43" s="54"/>
      <c r="AG43" s="54">
        <f t="shared" si="44"/>
        <v>0</v>
      </c>
      <c r="AH43" s="54"/>
      <c r="AI43" s="54">
        <f t="shared" si="45"/>
        <v>0</v>
      </c>
      <c r="AJ43" s="54"/>
      <c r="AK43" s="54">
        <f t="shared" si="46"/>
        <v>0</v>
      </c>
      <c r="AL43" s="54"/>
      <c r="AM43" s="54">
        <f t="shared" si="47"/>
        <v>0</v>
      </c>
      <c r="AN43" s="55">
        <f t="shared" si="7"/>
        <v>0</v>
      </c>
      <c r="AO43" s="55">
        <f t="shared" si="8"/>
        <v>0</v>
      </c>
      <c r="AP43" s="55">
        <f t="shared" si="0"/>
        <v>450</v>
      </c>
      <c r="AQ43" s="57">
        <f t="shared" si="1"/>
        <v>5611.5</v>
      </c>
      <c r="AR43" s="58"/>
      <c r="AS43" s="61"/>
      <c r="AT43" s="62">
        <f t="shared" si="2"/>
        <v>0</v>
      </c>
      <c r="AU43" s="63" t="str">
        <f t="shared" si="21"/>
        <v>NÃO MEDIDO</v>
      </c>
    </row>
    <row r="44" spans="1:47" s="64" customFormat="1" ht="33" customHeight="1" x14ac:dyDescent="0.2">
      <c r="A44" s="64" t="s">
        <v>37</v>
      </c>
      <c r="C44" s="46" t="s">
        <v>264</v>
      </c>
      <c r="D44" s="47" t="s">
        <v>362</v>
      </c>
      <c r="E44" s="48" t="s">
        <v>61</v>
      </c>
      <c r="F44" s="49">
        <v>1</v>
      </c>
      <c r="G44" s="50"/>
      <c r="H44" s="51"/>
      <c r="I44" s="49">
        <f t="shared" si="3"/>
        <v>1</v>
      </c>
      <c r="J44" s="52" t="s">
        <v>593</v>
      </c>
      <c r="K44" s="53">
        <f t="shared" si="4"/>
        <v>8.99</v>
      </c>
      <c r="L44" s="54"/>
      <c r="M44" s="54">
        <f t="shared" si="5"/>
        <v>0</v>
      </c>
      <c r="N44" s="54"/>
      <c r="O44" s="54">
        <f t="shared" ref="O44:O45" si="48">ROUND(N44*$J44,2)</f>
        <v>0</v>
      </c>
      <c r="P44" s="54"/>
      <c r="Q44" s="54">
        <f t="shared" ref="Q44:Q45" si="49">ROUND(P44*$J44,2)</f>
        <v>0</v>
      </c>
      <c r="R44" s="54"/>
      <c r="S44" s="54">
        <f t="shared" ref="S44:S45" si="50">ROUND(R44*$J44,2)</f>
        <v>0</v>
      </c>
      <c r="T44" s="54"/>
      <c r="U44" s="54">
        <f t="shared" ref="U44:U45" si="51">ROUND(T44*$J44,2)</f>
        <v>0</v>
      </c>
      <c r="V44" s="54"/>
      <c r="W44" s="54">
        <f t="shared" ref="W44:W45" si="52">ROUND(V44*$J44,2)</f>
        <v>0</v>
      </c>
      <c r="X44" s="54"/>
      <c r="Y44" s="54">
        <f t="shared" ref="Y44:Y45" si="53">ROUND(X44*$J44,2)</f>
        <v>0</v>
      </c>
      <c r="Z44" s="54"/>
      <c r="AA44" s="54">
        <f t="shared" ref="AA44:AA45" si="54">ROUND(Z44*$J44,2)</f>
        <v>0</v>
      </c>
      <c r="AB44" s="54"/>
      <c r="AC44" s="54">
        <f t="shared" ref="AC44:AC45" si="55">ROUND(AB44*$J44,2)</f>
        <v>0</v>
      </c>
      <c r="AD44" s="54"/>
      <c r="AE44" s="54">
        <f t="shared" ref="AE44:AE45" si="56">ROUND(AD44*$J44,2)</f>
        <v>0</v>
      </c>
      <c r="AF44" s="54"/>
      <c r="AG44" s="54">
        <f t="shared" ref="AG44:AG45" si="57">ROUND(AF44*$J44,2)</f>
        <v>0</v>
      </c>
      <c r="AH44" s="54"/>
      <c r="AI44" s="54">
        <f t="shared" ref="AI44:AI45" si="58">ROUND(AH44*$J44,2)</f>
        <v>0</v>
      </c>
      <c r="AJ44" s="54"/>
      <c r="AK44" s="54">
        <f t="shared" ref="AK44:AK45" si="59">ROUND(AJ44*$J44,2)</f>
        <v>0</v>
      </c>
      <c r="AL44" s="54"/>
      <c r="AM44" s="54">
        <f t="shared" ref="AM44:AM45" si="60">ROUND(AL44*$J44,2)</f>
        <v>0</v>
      </c>
      <c r="AN44" s="55">
        <f t="shared" si="7"/>
        <v>0</v>
      </c>
      <c r="AO44" s="55">
        <f t="shared" si="8"/>
        <v>0</v>
      </c>
      <c r="AP44" s="55">
        <f t="shared" si="0"/>
        <v>1</v>
      </c>
      <c r="AQ44" s="57">
        <f t="shared" si="1"/>
        <v>8.99</v>
      </c>
      <c r="AR44" s="58"/>
      <c r="AS44" s="61"/>
      <c r="AT44" s="62">
        <f t="shared" si="2"/>
        <v>0</v>
      </c>
      <c r="AU44" s="63" t="str">
        <f t="shared" si="21"/>
        <v>NÃO MEDIDO</v>
      </c>
    </row>
    <row r="45" spans="1:47" s="64" customFormat="1" ht="50.25" customHeight="1" x14ac:dyDescent="0.2">
      <c r="A45" s="64" t="s">
        <v>37</v>
      </c>
      <c r="C45" s="46" t="s">
        <v>265</v>
      </c>
      <c r="D45" s="47" t="s">
        <v>363</v>
      </c>
      <c r="E45" s="48" t="s">
        <v>73</v>
      </c>
      <c r="F45" s="49">
        <v>12</v>
      </c>
      <c r="G45" s="50"/>
      <c r="H45" s="51"/>
      <c r="I45" s="49">
        <f t="shared" si="3"/>
        <v>12</v>
      </c>
      <c r="J45" s="52" t="s">
        <v>594</v>
      </c>
      <c r="K45" s="53">
        <f t="shared" si="4"/>
        <v>79.8</v>
      </c>
      <c r="L45" s="54"/>
      <c r="M45" s="54">
        <f t="shared" si="5"/>
        <v>0</v>
      </c>
      <c r="N45" s="54"/>
      <c r="O45" s="54">
        <f t="shared" si="48"/>
        <v>0</v>
      </c>
      <c r="P45" s="54"/>
      <c r="Q45" s="54">
        <f t="shared" si="49"/>
        <v>0</v>
      </c>
      <c r="R45" s="54"/>
      <c r="S45" s="54">
        <f t="shared" si="50"/>
        <v>0</v>
      </c>
      <c r="T45" s="54"/>
      <c r="U45" s="54">
        <f t="shared" si="51"/>
        <v>0</v>
      </c>
      <c r="V45" s="54"/>
      <c r="W45" s="54">
        <f t="shared" si="52"/>
        <v>0</v>
      </c>
      <c r="X45" s="54"/>
      <c r="Y45" s="54">
        <f t="shared" si="53"/>
        <v>0</v>
      </c>
      <c r="Z45" s="54"/>
      <c r="AA45" s="54">
        <f t="shared" si="54"/>
        <v>0</v>
      </c>
      <c r="AB45" s="54"/>
      <c r="AC45" s="54">
        <f t="shared" si="55"/>
        <v>0</v>
      </c>
      <c r="AD45" s="54"/>
      <c r="AE45" s="54">
        <f t="shared" si="56"/>
        <v>0</v>
      </c>
      <c r="AF45" s="54"/>
      <c r="AG45" s="54">
        <f t="shared" si="57"/>
        <v>0</v>
      </c>
      <c r="AH45" s="54"/>
      <c r="AI45" s="54">
        <f t="shared" si="58"/>
        <v>0</v>
      </c>
      <c r="AJ45" s="54"/>
      <c r="AK45" s="54">
        <f t="shared" si="59"/>
        <v>0</v>
      </c>
      <c r="AL45" s="54"/>
      <c r="AM45" s="54">
        <f t="shared" si="60"/>
        <v>0</v>
      </c>
      <c r="AN45" s="55">
        <f t="shared" si="7"/>
        <v>0</v>
      </c>
      <c r="AO45" s="55">
        <f t="shared" si="8"/>
        <v>0</v>
      </c>
      <c r="AP45" s="55">
        <f t="shared" si="0"/>
        <v>12</v>
      </c>
      <c r="AQ45" s="57">
        <f t="shared" si="1"/>
        <v>79.8</v>
      </c>
      <c r="AR45" s="58"/>
      <c r="AS45" s="61"/>
      <c r="AT45" s="62">
        <f t="shared" si="2"/>
        <v>0</v>
      </c>
      <c r="AU45" s="63" t="str">
        <f t="shared" si="21"/>
        <v>NÃO MEDIDO</v>
      </c>
    </row>
    <row r="46" spans="1:47" s="64" customFormat="1" ht="34.5" customHeight="1" x14ac:dyDescent="0.2">
      <c r="A46" s="64" t="s">
        <v>37</v>
      </c>
      <c r="C46" s="46" t="s">
        <v>266</v>
      </c>
      <c r="D46" s="47" t="s">
        <v>364</v>
      </c>
      <c r="E46" s="48" t="s">
        <v>61</v>
      </c>
      <c r="F46" s="49">
        <v>16</v>
      </c>
      <c r="G46" s="50"/>
      <c r="H46" s="51"/>
      <c r="I46" s="49">
        <f t="shared" si="3"/>
        <v>16</v>
      </c>
      <c r="J46" s="52" t="s">
        <v>595</v>
      </c>
      <c r="K46" s="53">
        <f t="shared" si="4"/>
        <v>332.48</v>
      </c>
      <c r="L46" s="54"/>
      <c r="M46" s="54">
        <f t="shared" si="5"/>
        <v>0</v>
      </c>
      <c r="N46" s="54"/>
      <c r="O46" s="54">
        <f t="shared" si="22"/>
        <v>0</v>
      </c>
      <c r="P46" s="54"/>
      <c r="Q46" s="54">
        <f t="shared" si="23"/>
        <v>0</v>
      </c>
      <c r="R46" s="54"/>
      <c r="S46" s="54">
        <f t="shared" si="24"/>
        <v>0</v>
      </c>
      <c r="T46" s="54"/>
      <c r="U46" s="54">
        <f t="shared" si="25"/>
        <v>0</v>
      </c>
      <c r="V46" s="54"/>
      <c r="W46" s="54">
        <f t="shared" si="26"/>
        <v>0</v>
      </c>
      <c r="X46" s="54"/>
      <c r="Y46" s="54">
        <f t="shared" si="27"/>
        <v>0</v>
      </c>
      <c r="Z46" s="54"/>
      <c r="AA46" s="54">
        <f t="shared" si="28"/>
        <v>0</v>
      </c>
      <c r="AB46" s="54"/>
      <c r="AC46" s="54">
        <f t="shared" si="29"/>
        <v>0</v>
      </c>
      <c r="AD46" s="54"/>
      <c r="AE46" s="54">
        <f t="shared" si="30"/>
        <v>0</v>
      </c>
      <c r="AF46" s="54"/>
      <c r="AG46" s="54">
        <f t="shared" si="31"/>
        <v>0</v>
      </c>
      <c r="AH46" s="54"/>
      <c r="AI46" s="54">
        <f t="shared" si="32"/>
        <v>0</v>
      </c>
      <c r="AJ46" s="54"/>
      <c r="AK46" s="54">
        <f t="shared" si="33"/>
        <v>0</v>
      </c>
      <c r="AL46" s="54"/>
      <c r="AM46" s="54">
        <f t="shared" si="34"/>
        <v>0</v>
      </c>
      <c r="AN46" s="55">
        <f t="shared" si="7"/>
        <v>0</v>
      </c>
      <c r="AO46" s="55">
        <f t="shared" si="8"/>
        <v>0</v>
      </c>
      <c r="AP46" s="55">
        <f t="shared" si="0"/>
        <v>16</v>
      </c>
      <c r="AQ46" s="57">
        <f t="shared" si="1"/>
        <v>332.48</v>
      </c>
      <c r="AR46" s="58"/>
      <c r="AS46" s="61"/>
      <c r="AT46" s="62">
        <f t="shared" si="2"/>
        <v>0</v>
      </c>
      <c r="AU46" s="63" t="str">
        <f t="shared" si="21"/>
        <v>NÃO MEDIDO</v>
      </c>
    </row>
    <row r="47" spans="1:47" s="64" customFormat="1" ht="50.25" customHeight="1" x14ac:dyDescent="0.2">
      <c r="A47" s="64" t="s">
        <v>37</v>
      </c>
      <c r="C47" s="46" t="s">
        <v>267</v>
      </c>
      <c r="D47" s="47" t="s">
        <v>365</v>
      </c>
      <c r="E47" s="48" t="s">
        <v>61</v>
      </c>
      <c r="F47" s="49">
        <v>6</v>
      </c>
      <c r="G47" s="50"/>
      <c r="H47" s="51"/>
      <c r="I47" s="49">
        <f t="shared" si="3"/>
        <v>6</v>
      </c>
      <c r="J47" s="52" t="s">
        <v>596</v>
      </c>
      <c r="K47" s="53">
        <f t="shared" si="4"/>
        <v>119.16</v>
      </c>
      <c r="L47" s="54"/>
      <c r="M47" s="54">
        <f t="shared" si="5"/>
        <v>0</v>
      </c>
      <c r="N47" s="54"/>
      <c r="O47" s="54">
        <f t="shared" si="22"/>
        <v>0</v>
      </c>
      <c r="P47" s="54"/>
      <c r="Q47" s="54">
        <f t="shared" si="23"/>
        <v>0</v>
      </c>
      <c r="R47" s="54"/>
      <c r="S47" s="54">
        <f t="shared" si="24"/>
        <v>0</v>
      </c>
      <c r="T47" s="54"/>
      <c r="U47" s="54">
        <f t="shared" si="25"/>
        <v>0</v>
      </c>
      <c r="V47" s="54"/>
      <c r="W47" s="54">
        <f t="shared" si="26"/>
        <v>0</v>
      </c>
      <c r="X47" s="54"/>
      <c r="Y47" s="54">
        <f t="shared" si="27"/>
        <v>0</v>
      </c>
      <c r="Z47" s="54"/>
      <c r="AA47" s="54">
        <f t="shared" si="28"/>
        <v>0</v>
      </c>
      <c r="AB47" s="54"/>
      <c r="AC47" s="54">
        <f t="shared" si="29"/>
        <v>0</v>
      </c>
      <c r="AD47" s="54"/>
      <c r="AE47" s="54">
        <f t="shared" si="30"/>
        <v>0</v>
      </c>
      <c r="AF47" s="54"/>
      <c r="AG47" s="54">
        <f t="shared" si="31"/>
        <v>0</v>
      </c>
      <c r="AH47" s="54"/>
      <c r="AI47" s="54">
        <f t="shared" si="32"/>
        <v>0</v>
      </c>
      <c r="AJ47" s="54"/>
      <c r="AK47" s="54">
        <f t="shared" si="33"/>
        <v>0</v>
      </c>
      <c r="AL47" s="54"/>
      <c r="AM47" s="54">
        <f t="shared" si="34"/>
        <v>0</v>
      </c>
      <c r="AN47" s="55">
        <f t="shared" si="7"/>
        <v>0</v>
      </c>
      <c r="AO47" s="55">
        <f t="shared" si="8"/>
        <v>0</v>
      </c>
      <c r="AP47" s="55">
        <f t="shared" si="0"/>
        <v>6</v>
      </c>
      <c r="AQ47" s="57">
        <f t="shared" si="1"/>
        <v>119.16</v>
      </c>
      <c r="AR47" s="58"/>
      <c r="AS47" s="61"/>
      <c r="AT47" s="62">
        <f t="shared" si="2"/>
        <v>0</v>
      </c>
      <c r="AU47" s="63" t="str">
        <f t="shared" si="21"/>
        <v>NÃO MEDIDO</v>
      </c>
    </row>
    <row r="48" spans="1:47" s="64" customFormat="1" ht="35.25" customHeight="1" x14ac:dyDescent="0.2">
      <c r="A48" s="64" t="s">
        <v>37</v>
      </c>
      <c r="C48" s="46" t="s">
        <v>268</v>
      </c>
      <c r="D48" s="47" t="s">
        <v>366</v>
      </c>
      <c r="E48" s="48" t="s">
        <v>61</v>
      </c>
      <c r="F48" s="49">
        <v>20</v>
      </c>
      <c r="G48" s="50"/>
      <c r="H48" s="51"/>
      <c r="I48" s="49">
        <f t="shared" si="3"/>
        <v>20</v>
      </c>
      <c r="J48" s="52" t="s">
        <v>597</v>
      </c>
      <c r="K48" s="53">
        <f t="shared" si="4"/>
        <v>83</v>
      </c>
      <c r="L48" s="54"/>
      <c r="M48" s="54">
        <f t="shared" si="5"/>
        <v>0</v>
      </c>
      <c r="N48" s="54"/>
      <c r="O48" s="54">
        <f t="shared" ref="O48:O49" si="61">ROUND(N48*$J48,2)</f>
        <v>0</v>
      </c>
      <c r="P48" s="54"/>
      <c r="Q48" s="54">
        <f t="shared" ref="Q48:Q49" si="62">ROUND(P48*$J48,2)</f>
        <v>0</v>
      </c>
      <c r="R48" s="54"/>
      <c r="S48" s="54">
        <f t="shared" ref="S48:S49" si="63">ROUND(R48*$J48,2)</f>
        <v>0</v>
      </c>
      <c r="T48" s="54"/>
      <c r="U48" s="54">
        <f t="shared" ref="U48:U49" si="64">ROUND(T48*$J48,2)</f>
        <v>0</v>
      </c>
      <c r="V48" s="54"/>
      <c r="W48" s="54">
        <f t="shared" ref="W48:W49" si="65">ROUND(V48*$J48,2)</f>
        <v>0</v>
      </c>
      <c r="X48" s="54"/>
      <c r="Y48" s="54">
        <f t="shared" ref="Y48:Y49" si="66">ROUND(X48*$J48,2)</f>
        <v>0</v>
      </c>
      <c r="Z48" s="54"/>
      <c r="AA48" s="54">
        <f t="shared" ref="AA48:AA49" si="67">ROUND(Z48*$J48,2)</f>
        <v>0</v>
      </c>
      <c r="AB48" s="54"/>
      <c r="AC48" s="54">
        <f t="shared" ref="AC48:AC49" si="68">ROUND(AB48*$J48,2)</f>
        <v>0</v>
      </c>
      <c r="AD48" s="54"/>
      <c r="AE48" s="54">
        <f t="shared" ref="AE48:AE49" si="69">ROUND(AD48*$J48,2)</f>
        <v>0</v>
      </c>
      <c r="AF48" s="54"/>
      <c r="AG48" s="54">
        <f t="shared" ref="AG48:AG49" si="70">ROUND(AF48*$J48,2)</f>
        <v>0</v>
      </c>
      <c r="AH48" s="54"/>
      <c r="AI48" s="54">
        <f t="shared" ref="AI48:AI49" si="71">ROUND(AH48*$J48,2)</f>
        <v>0</v>
      </c>
      <c r="AJ48" s="54"/>
      <c r="AK48" s="54">
        <f t="shared" ref="AK48:AK49" si="72">ROUND(AJ48*$J48,2)</f>
        <v>0</v>
      </c>
      <c r="AL48" s="54"/>
      <c r="AM48" s="54">
        <f t="shared" ref="AM48:AM49" si="73">ROUND(AL48*$J48,2)</f>
        <v>0</v>
      </c>
      <c r="AN48" s="55">
        <f t="shared" si="7"/>
        <v>0</v>
      </c>
      <c r="AO48" s="55">
        <f t="shared" si="8"/>
        <v>0</v>
      </c>
      <c r="AP48" s="55">
        <f t="shared" si="0"/>
        <v>20</v>
      </c>
      <c r="AQ48" s="57">
        <f t="shared" si="1"/>
        <v>83</v>
      </c>
      <c r="AR48" s="58"/>
      <c r="AS48" s="61"/>
      <c r="AT48" s="62">
        <f t="shared" si="2"/>
        <v>0</v>
      </c>
      <c r="AU48" s="63" t="str">
        <f t="shared" si="21"/>
        <v>NÃO MEDIDO</v>
      </c>
    </row>
    <row r="49" spans="1:47" s="64" customFormat="1" ht="40.5" customHeight="1" x14ac:dyDescent="0.2">
      <c r="A49" s="64" t="s">
        <v>37</v>
      </c>
      <c r="C49" s="46" t="s">
        <v>269</v>
      </c>
      <c r="D49" s="47" t="s">
        <v>367</v>
      </c>
      <c r="E49" s="48" t="s">
        <v>61</v>
      </c>
      <c r="F49" s="49">
        <v>30</v>
      </c>
      <c r="G49" s="50"/>
      <c r="H49" s="51"/>
      <c r="I49" s="49">
        <f t="shared" si="3"/>
        <v>30</v>
      </c>
      <c r="J49" s="52" t="s">
        <v>598</v>
      </c>
      <c r="K49" s="53">
        <f t="shared" si="4"/>
        <v>387.3</v>
      </c>
      <c r="L49" s="54"/>
      <c r="M49" s="54">
        <f t="shared" si="5"/>
        <v>0</v>
      </c>
      <c r="N49" s="54"/>
      <c r="O49" s="54">
        <f t="shared" si="61"/>
        <v>0</v>
      </c>
      <c r="P49" s="54"/>
      <c r="Q49" s="54">
        <f t="shared" si="62"/>
        <v>0</v>
      </c>
      <c r="R49" s="54"/>
      <c r="S49" s="54">
        <f t="shared" si="63"/>
        <v>0</v>
      </c>
      <c r="T49" s="54"/>
      <c r="U49" s="54">
        <f t="shared" si="64"/>
        <v>0</v>
      </c>
      <c r="V49" s="54"/>
      <c r="W49" s="54">
        <f t="shared" si="65"/>
        <v>0</v>
      </c>
      <c r="X49" s="54"/>
      <c r="Y49" s="54">
        <f t="shared" si="66"/>
        <v>0</v>
      </c>
      <c r="Z49" s="54"/>
      <c r="AA49" s="54">
        <f t="shared" si="67"/>
        <v>0</v>
      </c>
      <c r="AB49" s="54"/>
      <c r="AC49" s="54">
        <f t="shared" si="68"/>
        <v>0</v>
      </c>
      <c r="AD49" s="54"/>
      <c r="AE49" s="54">
        <f t="shared" si="69"/>
        <v>0</v>
      </c>
      <c r="AF49" s="54"/>
      <c r="AG49" s="54">
        <f t="shared" si="70"/>
        <v>0</v>
      </c>
      <c r="AH49" s="54"/>
      <c r="AI49" s="54">
        <f t="shared" si="71"/>
        <v>0</v>
      </c>
      <c r="AJ49" s="54"/>
      <c r="AK49" s="54">
        <f t="shared" si="72"/>
        <v>0</v>
      </c>
      <c r="AL49" s="54"/>
      <c r="AM49" s="54">
        <f t="shared" si="73"/>
        <v>0</v>
      </c>
      <c r="AN49" s="55">
        <f t="shared" si="7"/>
        <v>0</v>
      </c>
      <c r="AO49" s="55">
        <f t="shared" si="8"/>
        <v>0</v>
      </c>
      <c r="AP49" s="55">
        <f t="shared" si="0"/>
        <v>30</v>
      </c>
      <c r="AQ49" s="57">
        <f t="shared" si="1"/>
        <v>387.3</v>
      </c>
      <c r="AR49" s="58"/>
      <c r="AS49" s="61"/>
      <c r="AT49" s="62">
        <f t="shared" si="2"/>
        <v>0</v>
      </c>
      <c r="AU49" s="63" t="str">
        <f t="shared" si="21"/>
        <v>NÃO MEDIDO</v>
      </c>
    </row>
    <row r="50" spans="1:47" s="64" customFormat="1" ht="24.75" customHeight="1" x14ac:dyDescent="0.2">
      <c r="A50" s="64" t="s">
        <v>37</v>
      </c>
      <c r="C50" s="46" t="s">
        <v>270</v>
      </c>
      <c r="D50" s="47" t="s">
        <v>271</v>
      </c>
      <c r="E50" s="48" t="s">
        <v>61</v>
      </c>
      <c r="F50" s="49">
        <v>5</v>
      </c>
      <c r="G50" s="50"/>
      <c r="H50" s="51"/>
      <c r="I50" s="49">
        <f t="shared" si="3"/>
        <v>5</v>
      </c>
      <c r="J50" s="52" t="s">
        <v>599</v>
      </c>
      <c r="K50" s="53">
        <f t="shared" si="4"/>
        <v>145.44999999999999</v>
      </c>
      <c r="L50" s="54"/>
      <c r="M50" s="54">
        <f t="shared" si="5"/>
        <v>0</v>
      </c>
      <c r="N50" s="54"/>
      <c r="O50" s="54">
        <f t="shared" si="22"/>
        <v>0</v>
      </c>
      <c r="P50" s="54"/>
      <c r="Q50" s="54">
        <f t="shared" si="23"/>
        <v>0</v>
      </c>
      <c r="R50" s="54"/>
      <c r="S50" s="54">
        <f t="shared" si="24"/>
        <v>0</v>
      </c>
      <c r="T50" s="54"/>
      <c r="U50" s="54">
        <f t="shared" si="25"/>
        <v>0</v>
      </c>
      <c r="V50" s="54"/>
      <c r="W50" s="54">
        <f t="shared" si="26"/>
        <v>0</v>
      </c>
      <c r="X50" s="54"/>
      <c r="Y50" s="54">
        <f t="shared" si="27"/>
        <v>0</v>
      </c>
      <c r="Z50" s="54"/>
      <c r="AA50" s="54">
        <f t="shared" si="28"/>
        <v>0</v>
      </c>
      <c r="AB50" s="54"/>
      <c r="AC50" s="54">
        <f t="shared" si="29"/>
        <v>0</v>
      </c>
      <c r="AD50" s="54"/>
      <c r="AE50" s="54">
        <f t="shared" si="30"/>
        <v>0</v>
      </c>
      <c r="AF50" s="54"/>
      <c r="AG50" s="54">
        <f t="shared" si="31"/>
        <v>0</v>
      </c>
      <c r="AH50" s="54"/>
      <c r="AI50" s="54">
        <f t="shared" si="32"/>
        <v>0</v>
      </c>
      <c r="AJ50" s="54"/>
      <c r="AK50" s="54">
        <f t="shared" si="33"/>
        <v>0</v>
      </c>
      <c r="AL50" s="54"/>
      <c r="AM50" s="54">
        <f t="shared" si="34"/>
        <v>0</v>
      </c>
      <c r="AN50" s="55">
        <f t="shared" si="7"/>
        <v>0</v>
      </c>
      <c r="AO50" s="55">
        <f t="shared" si="8"/>
        <v>0</v>
      </c>
      <c r="AP50" s="55">
        <f t="shared" si="0"/>
        <v>5</v>
      </c>
      <c r="AQ50" s="57">
        <f t="shared" si="1"/>
        <v>145.44999999999999</v>
      </c>
      <c r="AR50" s="58"/>
      <c r="AS50" s="61"/>
      <c r="AT50" s="62">
        <f t="shared" si="2"/>
        <v>0</v>
      </c>
      <c r="AU50" s="63" t="str">
        <f t="shared" si="21"/>
        <v>NÃO MEDIDO</v>
      </c>
    </row>
    <row r="51" spans="1:47" s="64" customFormat="1" ht="40.5" customHeight="1" x14ac:dyDescent="0.2">
      <c r="A51" s="64" t="s">
        <v>37</v>
      </c>
      <c r="C51" s="46" t="s">
        <v>272</v>
      </c>
      <c r="D51" s="47" t="s">
        <v>273</v>
      </c>
      <c r="E51" s="48" t="s">
        <v>61</v>
      </c>
      <c r="F51" s="49">
        <v>6</v>
      </c>
      <c r="G51" s="50"/>
      <c r="H51" s="51"/>
      <c r="I51" s="49">
        <f t="shared" si="3"/>
        <v>6</v>
      </c>
      <c r="J51" s="52" t="s">
        <v>590</v>
      </c>
      <c r="K51" s="53">
        <f t="shared" si="4"/>
        <v>74.819999999999993</v>
      </c>
      <c r="L51" s="54"/>
      <c r="M51" s="54">
        <f t="shared" si="5"/>
        <v>0</v>
      </c>
      <c r="N51" s="54"/>
      <c r="O51" s="54">
        <f t="shared" si="22"/>
        <v>0</v>
      </c>
      <c r="P51" s="54"/>
      <c r="Q51" s="54">
        <f t="shared" si="23"/>
        <v>0</v>
      </c>
      <c r="R51" s="54"/>
      <c r="S51" s="54">
        <f t="shared" si="24"/>
        <v>0</v>
      </c>
      <c r="T51" s="54"/>
      <c r="U51" s="54">
        <f t="shared" si="25"/>
        <v>0</v>
      </c>
      <c r="V51" s="54"/>
      <c r="W51" s="54">
        <f t="shared" si="26"/>
        <v>0</v>
      </c>
      <c r="X51" s="54"/>
      <c r="Y51" s="54">
        <f t="shared" si="27"/>
        <v>0</v>
      </c>
      <c r="Z51" s="54"/>
      <c r="AA51" s="54">
        <f t="shared" si="28"/>
        <v>0</v>
      </c>
      <c r="AB51" s="54"/>
      <c r="AC51" s="54">
        <f t="shared" si="29"/>
        <v>0</v>
      </c>
      <c r="AD51" s="54"/>
      <c r="AE51" s="54">
        <f t="shared" si="30"/>
        <v>0</v>
      </c>
      <c r="AF51" s="54"/>
      <c r="AG51" s="54">
        <f t="shared" si="31"/>
        <v>0</v>
      </c>
      <c r="AH51" s="54"/>
      <c r="AI51" s="54">
        <f t="shared" si="32"/>
        <v>0</v>
      </c>
      <c r="AJ51" s="54"/>
      <c r="AK51" s="54">
        <f t="shared" si="33"/>
        <v>0</v>
      </c>
      <c r="AL51" s="54"/>
      <c r="AM51" s="54">
        <f t="shared" si="34"/>
        <v>0</v>
      </c>
      <c r="AN51" s="55">
        <f t="shared" si="7"/>
        <v>0</v>
      </c>
      <c r="AO51" s="55">
        <f t="shared" si="8"/>
        <v>0</v>
      </c>
      <c r="AP51" s="55">
        <f t="shared" si="0"/>
        <v>6</v>
      </c>
      <c r="AQ51" s="57">
        <f t="shared" si="1"/>
        <v>74.819999999999993</v>
      </c>
      <c r="AR51" s="58"/>
      <c r="AS51" s="61"/>
      <c r="AT51" s="62">
        <f t="shared" si="2"/>
        <v>2</v>
      </c>
      <c r="AU51" s="63" t="str">
        <f t="shared" si="21"/>
        <v>MEDIDO</v>
      </c>
    </row>
    <row r="52" spans="1:47" s="64" customFormat="1" ht="40.5" customHeight="1" x14ac:dyDescent="0.2">
      <c r="A52" s="64" t="s">
        <v>37</v>
      </c>
      <c r="C52" s="46" t="s">
        <v>274</v>
      </c>
      <c r="D52" s="47" t="s">
        <v>368</v>
      </c>
      <c r="E52" s="48" t="s">
        <v>58</v>
      </c>
      <c r="F52" s="49">
        <v>2</v>
      </c>
      <c r="G52" s="50"/>
      <c r="H52" s="51"/>
      <c r="I52" s="49">
        <f t="shared" si="3"/>
        <v>2</v>
      </c>
      <c r="J52" s="52" t="s">
        <v>600</v>
      </c>
      <c r="K52" s="53">
        <f t="shared" si="4"/>
        <v>35.82</v>
      </c>
      <c r="L52" s="54">
        <v>2</v>
      </c>
      <c r="M52" s="54">
        <f>ROUND(L52*$J52,2)</f>
        <v>35.82</v>
      </c>
      <c r="N52" s="54"/>
      <c r="O52" s="54">
        <f t="shared" ref="O52" si="74">ROUND(N52*$J52,2)</f>
        <v>0</v>
      </c>
      <c r="P52" s="54"/>
      <c r="Q52" s="54">
        <f t="shared" ref="Q52" si="75">ROUND(P52*$J52,2)</f>
        <v>0</v>
      </c>
      <c r="R52" s="54"/>
      <c r="S52" s="54">
        <f t="shared" ref="S52" si="76">ROUND(R52*$J52,2)</f>
        <v>0</v>
      </c>
      <c r="T52" s="54"/>
      <c r="U52" s="54">
        <f t="shared" ref="U52" si="77">ROUND(T52*$J52,2)</f>
        <v>0</v>
      </c>
      <c r="V52" s="54"/>
      <c r="W52" s="54">
        <f t="shared" ref="W52" si="78">ROUND(V52*$J52,2)</f>
        <v>0</v>
      </c>
      <c r="X52" s="54"/>
      <c r="Y52" s="54">
        <f t="shared" ref="Y52" si="79">ROUND(X52*$J52,2)</f>
        <v>0</v>
      </c>
      <c r="Z52" s="54"/>
      <c r="AA52" s="54">
        <f t="shared" ref="AA52" si="80">ROUND(Z52*$J52,2)</f>
        <v>0</v>
      </c>
      <c r="AB52" s="54"/>
      <c r="AC52" s="54">
        <f t="shared" ref="AC52" si="81">ROUND(AB52*$J52,2)</f>
        <v>0</v>
      </c>
      <c r="AD52" s="54"/>
      <c r="AE52" s="54">
        <f t="shared" ref="AE52" si="82">ROUND(AD52*$J52,2)</f>
        <v>0</v>
      </c>
      <c r="AF52" s="54"/>
      <c r="AG52" s="54">
        <f t="shared" ref="AG52" si="83">ROUND(AF52*$J52,2)</f>
        <v>0</v>
      </c>
      <c r="AH52" s="54"/>
      <c r="AI52" s="54">
        <f t="shared" ref="AI52" si="84">ROUND(AH52*$J52,2)</f>
        <v>0</v>
      </c>
      <c r="AJ52" s="54"/>
      <c r="AK52" s="54">
        <f t="shared" ref="AK52" si="85">ROUND(AJ52*$J52,2)</f>
        <v>0</v>
      </c>
      <c r="AL52" s="54"/>
      <c r="AM52" s="54">
        <f t="shared" ref="AM52" si="86">ROUND(AL52*$J52,2)</f>
        <v>0</v>
      </c>
      <c r="AN52" s="55">
        <f t="shared" si="7"/>
        <v>0</v>
      </c>
      <c r="AO52" s="55">
        <f t="shared" si="8"/>
        <v>0</v>
      </c>
      <c r="AP52" s="55">
        <f t="shared" si="0"/>
        <v>2</v>
      </c>
      <c r="AQ52" s="57">
        <f t="shared" si="1"/>
        <v>35.82</v>
      </c>
      <c r="AR52" s="58"/>
      <c r="AS52" s="61"/>
      <c r="AT52" s="62">
        <f t="shared" si="2"/>
        <v>0</v>
      </c>
      <c r="AU52" s="63" t="str">
        <f t="shared" si="21"/>
        <v>NÃO MEDIDO</v>
      </c>
    </row>
    <row r="53" spans="1:47" s="64" customFormat="1" ht="30" customHeight="1" x14ac:dyDescent="0.2">
      <c r="A53" s="6" t="s">
        <v>33</v>
      </c>
      <c r="B53" s="6"/>
      <c r="C53" s="46">
        <v>20400</v>
      </c>
      <c r="D53" s="47" t="s">
        <v>76</v>
      </c>
      <c r="E53" s="48"/>
      <c r="F53" s="49"/>
      <c r="G53" s="50"/>
      <c r="H53" s="51"/>
      <c r="I53" s="49">
        <f t="shared" si="3"/>
        <v>0</v>
      </c>
      <c r="J53" s="52"/>
      <c r="K53" s="53">
        <f t="shared" si="4"/>
        <v>0</v>
      </c>
      <c r="L53" s="54"/>
      <c r="M53" s="54">
        <f t="shared" si="5"/>
        <v>0</v>
      </c>
      <c r="N53" s="54"/>
      <c r="O53" s="54">
        <f t="shared" ref="O53:O95" si="87">ROUND(N53*$J53,2)</f>
        <v>0</v>
      </c>
      <c r="P53" s="54"/>
      <c r="Q53" s="54">
        <f t="shared" ref="Q53:Q93" si="88">ROUND(P53*$J53,2)</f>
        <v>0</v>
      </c>
      <c r="R53" s="54"/>
      <c r="S53" s="54">
        <f t="shared" ref="S53:S95" si="89">ROUND(R53*$J53,2)</f>
        <v>0</v>
      </c>
      <c r="T53" s="54"/>
      <c r="U53" s="54">
        <f t="shared" ref="U53:U95" si="90">ROUND(T53*$J53,2)</f>
        <v>0</v>
      </c>
      <c r="V53" s="54"/>
      <c r="W53" s="54">
        <f t="shared" ref="W53:W106" si="91">ROUND(V53*$J53,2)</f>
        <v>0</v>
      </c>
      <c r="X53" s="54"/>
      <c r="Y53" s="54">
        <f t="shared" ref="Y53:Y95" si="92">ROUND(X53*$J53,2)</f>
        <v>0</v>
      </c>
      <c r="Z53" s="54"/>
      <c r="AA53" s="54">
        <f t="shared" ref="AA53:AA95" si="93">ROUND(Z53*$J53,2)</f>
        <v>0</v>
      </c>
      <c r="AB53" s="54"/>
      <c r="AC53" s="54">
        <f t="shared" ref="AC53:AC95" si="94">ROUND(AB53*$J53,2)</f>
        <v>0</v>
      </c>
      <c r="AD53" s="54"/>
      <c r="AE53" s="54">
        <f t="shared" ref="AE53:AE95" si="95">ROUND(AD53*$J53,2)</f>
        <v>0</v>
      </c>
      <c r="AF53" s="54"/>
      <c r="AG53" s="54">
        <f t="shared" ref="AG53:AG95" si="96">ROUND(AF53*$J53,2)</f>
        <v>0</v>
      </c>
      <c r="AH53" s="54"/>
      <c r="AI53" s="54">
        <f t="shared" ref="AI53:AI95" si="97">ROUND(AH53*$J53,2)</f>
        <v>0</v>
      </c>
      <c r="AJ53" s="54"/>
      <c r="AK53" s="54">
        <f t="shared" ref="AK53:AK95" si="98">ROUND(AJ53*$J53,2)</f>
        <v>0</v>
      </c>
      <c r="AL53" s="54"/>
      <c r="AM53" s="54">
        <f t="shared" ref="AM53:AM95" si="99">ROUND(AL53*$J53,2)</f>
        <v>0</v>
      </c>
      <c r="AN53" s="55">
        <f t="shared" si="7"/>
        <v>0</v>
      </c>
      <c r="AO53" s="55">
        <f t="shared" si="8"/>
        <v>0</v>
      </c>
      <c r="AP53" s="55">
        <f t="shared" si="0"/>
        <v>0</v>
      </c>
      <c r="AQ53" s="57">
        <f t="shared" si="1"/>
        <v>0</v>
      </c>
      <c r="AR53" s="58"/>
      <c r="AS53" s="61"/>
      <c r="AT53" s="62">
        <f t="shared" si="2"/>
        <v>0</v>
      </c>
      <c r="AU53" s="60" t="str">
        <f>IF(COUNTIF(AU54:AU81,"MEDIDO")&lt;&gt;0,"MEDIDO","NÃO MEDIDO")</f>
        <v>MEDIDO</v>
      </c>
    </row>
    <row r="54" spans="1:47" s="64" customFormat="1" ht="30" customHeight="1" x14ac:dyDescent="0.2">
      <c r="A54" s="64" t="s">
        <v>37</v>
      </c>
      <c r="C54" s="46" t="s">
        <v>77</v>
      </c>
      <c r="D54" s="47" t="s">
        <v>369</v>
      </c>
      <c r="E54" s="48" t="s">
        <v>73</v>
      </c>
      <c r="F54" s="49">
        <v>27</v>
      </c>
      <c r="G54" s="50"/>
      <c r="H54" s="51"/>
      <c r="I54" s="49">
        <f t="shared" si="3"/>
        <v>27</v>
      </c>
      <c r="J54" s="52" t="s">
        <v>601</v>
      </c>
      <c r="K54" s="53">
        <f t="shared" si="4"/>
        <v>594.27</v>
      </c>
      <c r="L54" s="54"/>
      <c r="M54" s="54">
        <f t="shared" si="5"/>
        <v>0</v>
      </c>
      <c r="N54" s="54"/>
      <c r="O54" s="54">
        <f t="shared" si="87"/>
        <v>0</v>
      </c>
      <c r="P54" s="54"/>
      <c r="Q54" s="54">
        <f t="shared" si="88"/>
        <v>0</v>
      </c>
      <c r="R54" s="54"/>
      <c r="S54" s="54">
        <f t="shared" si="89"/>
        <v>0</v>
      </c>
      <c r="T54" s="54"/>
      <c r="U54" s="54">
        <f t="shared" si="90"/>
        <v>0</v>
      </c>
      <c r="V54" s="54"/>
      <c r="W54" s="54">
        <f t="shared" si="91"/>
        <v>0</v>
      </c>
      <c r="X54" s="54"/>
      <c r="Y54" s="54">
        <f t="shared" si="92"/>
        <v>0</v>
      </c>
      <c r="Z54" s="54"/>
      <c r="AA54" s="54">
        <f t="shared" si="93"/>
        <v>0</v>
      </c>
      <c r="AB54" s="54"/>
      <c r="AC54" s="54">
        <f t="shared" si="94"/>
        <v>0</v>
      </c>
      <c r="AD54" s="54"/>
      <c r="AE54" s="54">
        <f t="shared" si="95"/>
        <v>0</v>
      </c>
      <c r="AF54" s="54"/>
      <c r="AG54" s="54">
        <f t="shared" si="96"/>
        <v>0</v>
      </c>
      <c r="AH54" s="54"/>
      <c r="AI54" s="54">
        <f t="shared" si="97"/>
        <v>0</v>
      </c>
      <c r="AJ54" s="54"/>
      <c r="AK54" s="54">
        <f t="shared" si="98"/>
        <v>0</v>
      </c>
      <c r="AL54" s="54"/>
      <c r="AM54" s="54">
        <f t="shared" si="99"/>
        <v>0</v>
      </c>
      <c r="AN54" s="55">
        <f t="shared" si="7"/>
        <v>0</v>
      </c>
      <c r="AO54" s="55">
        <f t="shared" si="8"/>
        <v>0</v>
      </c>
      <c r="AP54" s="55">
        <f t="shared" si="0"/>
        <v>27</v>
      </c>
      <c r="AQ54" s="57">
        <f t="shared" si="1"/>
        <v>594.27</v>
      </c>
      <c r="AR54" s="58"/>
      <c r="AS54" s="61"/>
      <c r="AT54" s="62">
        <f t="shared" si="2"/>
        <v>0</v>
      </c>
      <c r="AU54" s="63" t="str">
        <f t="shared" si="21"/>
        <v>NÃO MEDIDO</v>
      </c>
    </row>
    <row r="55" spans="1:47" s="64" customFormat="1" ht="30" customHeight="1" x14ac:dyDescent="0.2">
      <c r="A55" s="64" t="s">
        <v>37</v>
      </c>
      <c r="C55" s="46" t="s">
        <v>78</v>
      </c>
      <c r="D55" s="47" t="s">
        <v>370</v>
      </c>
      <c r="E55" s="48" t="s">
        <v>73</v>
      </c>
      <c r="F55" s="49">
        <v>10</v>
      </c>
      <c r="G55" s="50"/>
      <c r="H55" s="51"/>
      <c r="I55" s="49">
        <f t="shared" si="3"/>
        <v>10</v>
      </c>
      <c r="J55" s="52" t="s">
        <v>602</v>
      </c>
      <c r="K55" s="53">
        <f t="shared" si="4"/>
        <v>326.7</v>
      </c>
      <c r="L55" s="54"/>
      <c r="M55" s="54">
        <f t="shared" si="5"/>
        <v>0</v>
      </c>
      <c r="N55" s="54"/>
      <c r="O55" s="54">
        <f t="shared" si="87"/>
        <v>0</v>
      </c>
      <c r="P55" s="54"/>
      <c r="Q55" s="54">
        <f t="shared" si="88"/>
        <v>0</v>
      </c>
      <c r="R55" s="54"/>
      <c r="S55" s="54">
        <f t="shared" si="89"/>
        <v>0</v>
      </c>
      <c r="T55" s="54"/>
      <c r="U55" s="54">
        <f t="shared" si="90"/>
        <v>0</v>
      </c>
      <c r="V55" s="54"/>
      <c r="W55" s="54">
        <f t="shared" si="91"/>
        <v>0</v>
      </c>
      <c r="X55" s="54"/>
      <c r="Y55" s="54">
        <f t="shared" si="92"/>
        <v>0</v>
      </c>
      <c r="Z55" s="54"/>
      <c r="AA55" s="54">
        <f t="shared" si="93"/>
        <v>0</v>
      </c>
      <c r="AB55" s="54"/>
      <c r="AC55" s="54">
        <f t="shared" si="94"/>
        <v>0</v>
      </c>
      <c r="AD55" s="54"/>
      <c r="AE55" s="54">
        <f t="shared" si="95"/>
        <v>0</v>
      </c>
      <c r="AF55" s="54"/>
      <c r="AG55" s="54">
        <f t="shared" si="96"/>
        <v>0</v>
      </c>
      <c r="AH55" s="54"/>
      <c r="AI55" s="54">
        <f t="shared" si="97"/>
        <v>0</v>
      </c>
      <c r="AJ55" s="54"/>
      <c r="AK55" s="54">
        <f t="shared" si="98"/>
        <v>0</v>
      </c>
      <c r="AL55" s="54"/>
      <c r="AM55" s="54">
        <f t="shared" si="99"/>
        <v>0</v>
      </c>
      <c r="AN55" s="55">
        <f t="shared" si="7"/>
        <v>0</v>
      </c>
      <c r="AO55" s="55">
        <f t="shared" si="8"/>
        <v>0</v>
      </c>
      <c r="AP55" s="55">
        <f t="shared" si="0"/>
        <v>10</v>
      </c>
      <c r="AQ55" s="57">
        <f t="shared" si="1"/>
        <v>326.7</v>
      </c>
      <c r="AR55" s="58"/>
      <c r="AS55" s="61"/>
      <c r="AT55" s="62">
        <f t="shared" si="2"/>
        <v>0</v>
      </c>
      <c r="AU55" s="63" t="str">
        <f t="shared" si="21"/>
        <v>NÃO MEDIDO</v>
      </c>
    </row>
    <row r="56" spans="1:47" s="64" customFormat="1" ht="30" customHeight="1" x14ac:dyDescent="0.2">
      <c r="A56" s="64" t="s">
        <v>37</v>
      </c>
      <c r="C56" s="46" t="s">
        <v>275</v>
      </c>
      <c r="D56" s="47" t="s">
        <v>371</v>
      </c>
      <c r="E56" s="48" t="s">
        <v>58</v>
      </c>
      <c r="F56" s="49">
        <v>0.33</v>
      </c>
      <c r="G56" s="50"/>
      <c r="H56" s="51"/>
      <c r="I56" s="49">
        <f t="shared" si="3"/>
        <v>0.33</v>
      </c>
      <c r="J56" s="52" t="s">
        <v>603</v>
      </c>
      <c r="K56" s="53">
        <f t="shared" si="4"/>
        <v>88.39</v>
      </c>
      <c r="L56" s="54"/>
      <c r="M56" s="54">
        <f t="shared" si="5"/>
        <v>0</v>
      </c>
      <c r="N56" s="54"/>
      <c r="O56" s="54">
        <f t="shared" si="87"/>
        <v>0</v>
      </c>
      <c r="P56" s="54"/>
      <c r="Q56" s="54">
        <f t="shared" si="88"/>
        <v>0</v>
      </c>
      <c r="R56" s="54"/>
      <c r="S56" s="54">
        <f t="shared" si="89"/>
        <v>0</v>
      </c>
      <c r="T56" s="54"/>
      <c r="U56" s="54">
        <f t="shared" si="90"/>
        <v>0</v>
      </c>
      <c r="V56" s="54"/>
      <c r="W56" s="54">
        <f t="shared" si="91"/>
        <v>0</v>
      </c>
      <c r="X56" s="54"/>
      <c r="Y56" s="54">
        <f t="shared" si="92"/>
        <v>0</v>
      </c>
      <c r="Z56" s="54"/>
      <c r="AA56" s="54">
        <f t="shared" si="93"/>
        <v>0</v>
      </c>
      <c r="AB56" s="54"/>
      <c r="AC56" s="54">
        <f t="shared" si="94"/>
        <v>0</v>
      </c>
      <c r="AD56" s="54"/>
      <c r="AE56" s="54">
        <f t="shared" si="95"/>
        <v>0</v>
      </c>
      <c r="AF56" s="54"/>
      <c r="AG56" s="54">
        <f t="shared" si="96"/>
        <v>0</v>
      </c>
      <c r="AH56" s="54"/>
      <c r="AI56" s="54">
        <f t="shared" si="97"/>
        <v>0</v>
      </c>
      <c r="AJ56" s="54"/>
      <c r="AK56" s="54">
        <f t="shared" si="98"/>
        <v>0</v>
      </c>
      <c r="AL56" s="54"/>
      <c r="AM56" s="54">
        <f t="shared" si="99"/>
        <v>0</v>
      </c>
      <c r="AN56" s="55">
        <f t="shared" si="7"/>
        <v>0</v>
      </c>
      <c r="AO56" s="55">
        <f t="shared" si="8"/>
        <v>0</v>
      </c>
      <c r="AP56" s="55">
        <f t="shared" si="0"/>
        <v>0.33</v>
      </c>
      <c r="AQ56" s="57">
        <f t="shared" si="1"/>
        <v>88.39</v>
      </c>
      <c r="AR56" s="58"/>
      <c r="AS56" s="61"/>
      <c r="AT56" s="62">
        <f t="shared" si="2"/>
        <v>0</v>
      </c>
      <c r="AU56" s="63" t="str">
        <f t="shared" si="21"/>
        <v>NÃO MEDIDO</v>
      </c>
    </row>
    <row r="57" spans="1:47" s="64" customFormat="1" ht="30" customHeight="1" x14ac:dyDescent="0.2">
      <c r="A57" s="64" t="s">
        <v>37</v>
      </c>
      <c r="C57" s="46" t="s">
        <v>276</v>
      </c>
      <c r="D57" s="47" t="s">
        <v>372</v>
      </c>
      <c r="E57" s="48" t="s">
        <v>61</v>
      </c>
      <c r="F57" s="49">
        <v>1</v>
      </c>
      <c r="G57" s="50"/>
      <c r="H57" s="51"/>
      <c r="I57" s="49">
        <f t="shared" si="3"/>
        <v>1</v>
      </c>
      <c r="J57" s="52" t="s">
        <v>604</v>
      </c>
      <c r="K57" s="53">
        <f t="shared" si="4"/>
        <v>19.98</v>
      </c>
      <c r="L57" s="54"/>
      <c r="M57" s="54">
        <f t="shared" si="5"/>
        <v>0</v>
      </c>
      <c r="N57" s="54"/>
      <c r="O57" s="54">
        <f t="shared" si="87"/>
        <v>0</v>
      </c>
      <c r="P57" s="54"/>
      <c r="Q57" s="54">
        <f t="shared" si="88"/>
        <v>0</v>
      </c>
      <c r="R57" s="54"/>
      <c r="S57" s="54">
        <f t="shared" si="89"/>
        <v>0</v>
      </c>
      <c r="T57" s="54"/>
      <c r="U57" s="54">
        <f t="shared" si="90"/>
        <v>0</v>
      </c>
      <c r="V57" s="54"/>
      <c r="W57" s="54">
        <f t="shared" si="91"/>
        <v>0</v>
      </c>
      <c r="X57" s="54"/>
      <c r="Y57" s="54">
        <f t="shared" si="92"/>
        <v>0</v>
      </c>
      <c r="Z57" s="54"/>
      <c r="AA57" s="54">
        <f t="shared" si="93"/>
        <v>0</v>
      </c>
      <c r="AB57" s="54"/>
      <c r="AC57" s="54">
        <f t="shared" si="94"/>
        <v>0</v>
      </c>
      <c r="AD57" s="54"/>
      <c r="AE57" s="54">
        <f t="shared" si="95"/>
        <v>0</v>
      </c>
      <c r="AF57" s="54"/>
      <c r="AG57" s="54">
        <f t="shared" si="96"/>
        <v>0</v>
      </c>
      <c r="AH57" s="54"/>
      <c r="AI57" s="54">
        <f t="shared" si="97"/>
        <v>0</v>
      </c>
      <c r="AJ57" s="54"/>
      <c r="AK57" s="54">
        <f t="shared" si="98"/>
        <v>0</v>
      </c>
      <c r="AL57" s="54"/>
      <c r="AM57" s="54">
        <f t="shared" si="99"/>
        <v>0</v>
      </c>
      <c r="AN57" s="55">
        <f t="shared" si="7"/>
        <v>0</v>
      </c>
      <c r="AO57" s="55">
        <f t="shared" si="8"/>
        <v>0</v>
      </c>
      <c r="AP57" s="55">
        <f t="shared" si="0"/>
        <v>1</v>
      </c>
      <c r="AQ57" s="57">
        <f t="shared" si="1"/>
        <v>19.98</v>
      </c>
      <c r="AR57" s="58"/>
      <c r="AS57" s="61"/>
      <c r="AT57" s="62">
        <f t="shared" si="2"/>
        <v>0</v>
      </c>
      <c r="AU57" s="63" t="str">
        <f t="shared" si="21"/>
        <v>NÃO MEDIDO</v>
      </c>
    </row>
    <row r="58" spans="1:47" s="64" customFormat="1" ht="30" customHeight="1" x14ac:dyDescent="0.2">
      <c r="A58" s="64" t="s">
        <v>37</v>
      </c>
      <c r="C58" s="46" t="s">
        <v>277</v>
      </c>
      <c r="D58" s="47" t="s">
        <v>373</v>
      </c>
      <c r="E58" s="48" t="s">
        <v>61</v>
      </c>
      <c r="F58" s="49">
        <v>3</v>
      </c>
      <c r="G58" s="50"/>
      <c r="H58" s="51"/>
      <c r="I58" s="49">
        <f t="shared" si="3"/>
        <v>3</v>
      </c>
      <c r="J58" s="52" t="s">
        <v>605</v>
      </c>
      <c r="K58" s="53">
        <f t="shared" si="4"/>
        <v>71.58</v>
      </c>
      <c r="L58" s="54"/>
      <c r="M58" s="54">
        <f t="shared" si="5"/>
        <v>0</v>
      </c>
      <c r="N58" s="54"/>
      <c r="O58" s="54">
        <f t="shared" si="87"/>
        <v>0</v>
      </c>
      <c r="P58" s="54"/>
      <c r="Q58" s="54">
        <f t="shared" si="88"/>
        <v>0</v>
      </c>
      <c r="R58" s="54"/>
      <c r="S58" s="54">
        <f t="shared" si="89"/>
        <v>0</v>
      </c>
      <c r="T58" s="54"/>
      <c r="U58" s="54">
        <f t="shared" si="90"/>
        <v>0</v>
      </c>
      <c r="V58" s="54"/>
      <c r="W58" s="54">
        <f t="shared" si="91"/>
        <v>0</v>
      </c>
      <c r="X58" s="54"/>
      <c r="Y58" s="54">
        <f t="shared" si="92"/>
        <v>0</v>
      </c>
      <c r="Z58" s="54"/>
      <c r="AA58" s="54">
        <f t="shared" si="93"/>
        <v>0</v>
      </c>
      <c r="AB58" s="54"/>
      <c r="AC58" s="54">
        <f t="shared" si="94"/>
        <v>0</v>
      </c>
      <c r="AD58" s="54"/>
      <c r="AE58" s="54">
        <f t="shared" si="95"/>
        <v>0</v>
      </c>
      <c r="AF58" s="54"/>
      <c r="AG58" s="54">
        <f t="shared" si="96"/>
        <v>0</v>
      </c>
      <c r="AH58" s="54"/>
      <c r="AI58" s="54">
        <f t="shared" si="97"/>
        <v>0</v>
      </c>
      <c r="AJ58" s="54"/>
      <c r="AK58" s="54">
        <f t="shared" si="98"/>
        <v>0</v>
      </c>
      <c r="AL58" s="54"/>
      <c r="AM58" s="54">
        <f t="shared" si="99"/>
        <v>0</v>
      </c>
      <c r="AN58" s="55">
        <f t="shared" si="7"/>
        <v>0</v>
      </c>
      <c r="AO58" s="55">
        <f t="shared" si="8"/>
        <v>0</v>
      </c>
      <c r="AP58" s="55">
        <f t="shared" si="0"/>
        <v>3</v>
      </c>
      <c r="AQ58" s="57">
        <f t="shared" si="1"/>
        <v>71.58</v>
      </c>
      <c r="AR58" s="58"/>
      <c r="AS58" s="61"/>
      <c r="AT58" s="62">
        <f t="shared" si="2"/>
        <v>0</v>
      </c>
      <c r="AU58" s="63" t="str">
        <f t="shared" si="21"/>
        <v>NÃO MEDIDO</v>
      </c>
    </row>
    <row r="59" spans="1:47" s="64" customFormat="1" ht="30" customHeight="1" x14ac:dyDescent="0.2">
      <c r="A59" s="64" t="s">
        <v>37</v>
      </c>
      <c r="C59" s="46" t="s">
        <v>278</v>
      </c>
      <c r="D59" s="47" t="s">
        <v>374</v>
      </c>
      <c r="E59" s="48" t="s">
        <v>61</v>
      </c>
      <c r="F59" s="49">
        <v>6</v>
      </c>
      <c r="G59" s="50"/>
      <c r="H59" s="51"/>
      <c r="I59" s="49">
        <f t="shared" si="3"/>
        <v>6</v>
      </c>
      <c r="J59" s="52" t="s">
        <v>606</v>
      </c>
      <c r="K59" s="53">
        <f t="shared" si="4"/>
        <v>236.4</v>
      </c>
      <c r="L59" s="54"/>
      <c r="M59" s="54">
        <f t="shared" si="5"/>
        <v>0</v>
      </c>
      <c r="N59" s="54"/>
      <c r="O59" s="54">
        <f t="shared" si="87"/>
        <v>0</v>
      </c>
      <c r="P59" s="54"/>
      <c r="Q59" s="54">
        <f t="shared" si="88"/>
        <v>0</v>
      </c>
      <c r="R59" s="54"/>
      <c r="S59" s="54">
        <f t="shared" si="89"/>
        <v>0</v>
      </c>
      <c r="T59" s="54"/>
      <c r="U59" s="54">
        <f t="shared" si="90"/>
        <v>0</v>
      </c>
      <c r="V59" s="54"/>
      <c r="W59" s="54">
        <f t="shared" si="91"/>
        <v>0</v>
      </c>
      <c r="X59" s="54"/>
      <c r="Y59" s="54">
        <f t="shared" si="92"/>
        <v>0</v>
      </c>
      <c r="Z59" s="54"/>
      <c r="AA59" s="54">
        <f t="shared" si="93"/>
        <v>0</v>
      </c>
      <c r="AB59" s="54"/>
      <c r="AC59" s="54">
        <f t="shared" si="94"/>
        <v>0</v>
      </c>
      <c r="AD59" s="54"/>
      <c r="AE59" s="54">
        <f t="shared" si="95"/>
        <v>0</v>
      </c>
      <c r="AF59" s="54"/>
      <c r="AG59" s="54">
        <f t="shared" si="96"/>
        <v>0</v>
      </c>
      <c r="AH59" s="54"/>
      <c r="AI59" s="54">
        <f t="shared" si="97"/>
        <v>0</v>
      </c>
      <c r="AJ59" s="54"/>
      <c r="AK59" s="54">
        <f t="shared" si="98"/>
        <v>0</v>
      </c>
      <c r="AL59" s="54"/>
      <c r="AM59" s="54">
        <f t="shared" si="99"/>
        <v>0</v>
      </c>
      <c r="AN59" s="55">
        <f t="shared" si="7"/>
        <v>0</v>
      </c>
      <c r="AO59" s="55">
        <f t="shared" si="8"/>
        <v>0</v>
      </c>
      <c r="AP59" s="55">
        <f t="shared" si="0"/>
        <v>6</v>
      </c>
      <c r="AQ59" s="57">
        <f t="shared" si="1"/>
        <v>236.4</v>
      </c>
      <c r="AR59" s="58"/>
      <c r="AS59" s="61"/>
      <c r="AT59" s="62">
        <f t="shared" si="2"/>
        <v>0</v>
      </c>
      <c r="AU59" s="63" t="str">
        <f t="shared" si="21"/>
        <v>NÃO MEDIDO</v>
      </c>
    </row>
    <row r="60" spans="1:47" s="64" customFormat="1" ht="30" customHeight="1" x14ac:dyDescent="0.2">
      <c r="A60" s="64" t="s">
        <v>37</v>
      </c>
      <c r="C60" s="46" t="s">
        <v>279</v>
      </c>
      <c r="D60" s="47" t="s">
        <v>375</v>
      </c>
      <c r="E60" s="48" t="s">
        <v>61</v>
      </c>
      <c r="F60" s="49">
        <v>8</v>
      </c>
      <c r="G60" s="50"/>
      <c r="H60" s="51"/>
      <c r="I60" s="49">
        <f t="shared" si="3"/>
        <v>8</v>
      </c>
      <c r="J60" s="52" t="s">
        <v>607</v>
      </c>
      <c r="K60" s="53">
        <f t="shared" si="4"/>
        <v>54.4</v>
      </c>
      <c r="L60" s="54"/>
      <c r="M60" s="54">
        <f t="shared" si="5"/>
        <v>0</v>
      </c>
      <c r="N60" s="54"/>
      <c r="O60" s="54">
        <f t="shared" si="87"/>
        <v>0</v>
      </c>
      <c r="P60" s="54"/>
      <c r="Q60" s="54">
        <f t="shared" si="88"/>
        <v>0</v>
      </c>
      <c r="R60" s="54"/>
      <c r="S60" s="54">
        <f t="shared" si="89"/>
        <v>0</v>
      </c>
      <c r="T60" s="54"/>
      <c r="U60" s="54">
        <f t="shared" si="90"/>
        <v>0</v>
      </c>
      <c r="V60" s="54"/>
      <c r="W60" s="54">
        <f t="shared" si="91"/>
        <v>0</v>
      </c>
      <c r="X60" s="54"/>
      <c r="Y60" s="54">
        <f t="shared" si="92"/>
        <v>0</v>
      </c>
      <c r="Z60" s="54"/>
      <c r="AA60" s="54">
        <f t="shared" si="93"/>
        <v>0</v>
      </c>
      <c r="AB60" s="54"/>
      <c r="AC60" s="54">
        <f t="shared" si="94"/>
        <v>0</v>
      </c>
      <c r="AD60" s="54"/>
      <c r="AE60" s="54">
        <f t="shared" si="95"/>
        <v>0</v>
      </c>
      <c r="AF60" s="54"/>
      <c r="AG60" s="54">
        <f t="shared" si="96"/>
        <v>0</v>
      </c>
      <c r="AH60" s="54"/>
      <c r="AI60" s="54">
        <f t="shared" si="97"/>
        <v>0</v>
      </c>
      <c r="AJ60" s="54"/>
      <c r="AK60" s="54">
        <f t="shared" si="98"/>
        <v>0</v>
      </c>
      <c r="AL60" s="54"/>
      <c r="AM60" s="54">
        <f t="shared" si="99"/>
        <v>0</v>
      </c>
      <c r="AN60" s="55">
        <f t="shared" si="7"/>
        <v>0</v>
      </c>
      <c r="AO60" s="55">
        <f t="shared" si="8"/>
        <v>0</v>
      </c>
      <c r="AP60" s="55">
        <f t="shared" si="0"/>
        <v>8</v>
      </c>
      <c r="AQ60" s="57">
        <f t="shared" si="1"/>
        <v>54.4</v>
      </c>
      <c r="AR60" s="58"/>
      <c r="AS60" s="61"/>
      <c r="AT60" s="62">
        <f t="shared" si="2"/>
        <v>0</v>
      </c>
      <c r="AU60" s="63" t="str">
        <f t="shared" si="21"/>
        <v>NÃO MEDIDO</v>
      </c>
    </row>
    <row r="61" spans="1:47" s="64" customFormat="1" ht="30" customHeight="1" x14ac:dyDescent="0.2">
      <c r="A61" s="64" t="s">
        <v>37</v>
      </c>
      <c r="C61" s="46" t="s">
        <v>280</v>
      </c>
      <c r="D61" s="47" t="s">
        <v>376</v>
      </c>
      <c r="E61" s="48" t="s">
        <v>61</v>
      </c>
      <c r="F61" s="49">
        <v>12</v>
      </c>
      <c r="G61" s="50"/>
      <c r="H61" s="51"/>
      <c r="I61" s="49">
        <f t="shared" si="3"/>
        <v>12</v>
      </c>
      <c r="J61" s="52" t="s">
        <v>608</v>
      </c>
      <c r="K61" s="53">
        <f t="shared" si="4"/>
        <v>94.32</v>
      </c>
      <c r="L61" s="54"/>
      <c r="M61" s="54">
        <f t="shared" si="5"/>
        <v>0</v>
      </c>
      <c r="N61" s="54"/>
      <c r="O61" s="54">
        <f t="shared" si="87"/>
        <v>0</v>
      </c>
      <c r="P61" s="54"/>
      <c r="Q61" s="54">
        <f t="shared" si="88"/>
        <v>0</v>
      </c>
      <c r="R61" s="54"/>
      <c r="S61" s="54">
        <f t="shared" si="89"/>
        <v>0</v>
      </c>
      <c r="T61" s="54"/>
      <c r="U61" s="54">
        <f t="shared" si="90"/>
        <v>0</v>
      </c>
      <c r="V61" s="54"/>
      <c r="W61" s="54">
        <f t="shared" si="91"/>
        <v>0</v>
      </c>
      <c r="X61" s="54"/>
      <c r="Y61" s="54">
        <f t="shared" si="92"/>
        <v>0</v>
      </c>
      <c r="Z61" s="54"/>
      <c r="AA61" s="54">
        <f t="shared" si="93"/>
        <v>0</v>
      </c>
      <c r="AB61" s="54"/>
      <c r="AC61" s="54">
        <f t="shared" si="94"/>
        <v>0</v>
      </c>
      <c r="AD61" s="54"/>
      <c r="AE61" s="54">
        <f t="shared" si="95"/>
        <v>0</v>
      </c>
      <c r="AF61" s="54"/>
      <c r="AG61" s="54">
        <f t="shared" si="96"/>
        <v>0</v>
      </c>
      <c r="AH61" s="54"/>
      <c r="AI61" s="54">
        <f t="shared" si="97"/>
        <v>0</v>
      </c>
      <c r="AJ61" s="54"/>
      <c r="AK61" s="54">
        <f t="shared" si="98"/>
        <v>0</v>
      </c>
      <c r="AL61" s="54"/>
      <c r="AM61" s="54">
        <f t="shared" si="99"/>
        <v>0</v>
      </c>
      <c r="AN61" s="55">
        <f t="shared" si="7"/>
        <v>0</v>
      </c>
      <c r="AO61" s="55">
        <f t="shared" si="8"/>
        <v>0</v>
      </c>
      <c r="AP61" s="55">
        <f t="shared" si="0"/>
        <v>12</v>
      </c>
      <c r="AQ61" s="57">
        <f t="shared" si="1"/>
        <v>94.32</v>
      </c>
      <c r="AR61" s="58"/>
      <c r="AS61" s="61"/>
      <c r="AT61" s="62">
        <f t="shared" si="2"/>
        <v>0</v>
      </c>
      <c r="AU61" s="63" t="str">
        <f t="shared" si="21"/>
        <v>NÃO MEDIDO</v>
      </c>
    </row>
    <row r="62" spans="1:47" s="64" customFormat="1" ht="30" customHeight="1" x14ac:dyDescent="0.2">
      <c r="A62" s="64" t="s">
        <v>37</v>
      </c>
      <c r="C62" s="46" t="s">
        <v>281</v>
      </c>
      <c r="D62" s="47" t="s">
        <v>282</v>
      </c>
      <c r="E62" s="48" t="s">
        <v>61</v>
      </c>
      <c r="F62" s="49">
        <v>2</v>
      </c>
      <c r="G62" s="50"/>
      <c r="H62" s="51"/>
      <c r="I62" s="49">
        <f t="shared" si="3"/>
        <v>2</v>
      </c>
      <c r="J62" s="52" t="s">
        <v>609</v>
      </c>
      <c r="K62" s="53">
        <f t="shared" si="4"/>
        <v>11.56</v>
      </c>
      <c r="L62" s="54"/>
      <c r="M62" s="54">
        <f t="shared" si="5"/>
        <v>0</v>
      </c>
      <c r="N62" s="54"/>
      <c r="O62" s="54">
        <f t="shared" si="87"/>
        <v>0</v>
      </c>
      <c r="P62" s="54"/>
      <c r="Q62" s="54">
        <f t="shared" si="88"/>
        <v>0</v>
      </c>
      <c r="R62" s="54"/>
      <c r="S62" s="54">
        <f t="shared" si="89"/>
        <v>0</v>
      </c>
      <c r="T62" s="54"/>
      <c r="U62" s="54">
        <f t="shared" si="90"/>
        <v>0</v>
      </c>
      <c r="V62" s="54"/>
      <c r="W62" s="54">
        <f t="shared" si="91"/>
        <v>0</v>
      </c>
      <c r="X62" s="54"/>
      <c r="Y62" s="54">
        <f t="shared" si="92"/>
        <v>0</v>
      </c>
      <c r="Z62" s="54"/>
      <c r="AA62" s="54">
        <f t="shared" si="93"/>
        <v>0</v>
      </c>
      <c r="AB62" s="54"/>
      <c r="AC62" s="54">
        <f t="shared" si="94"/>
        <v>0</v>
      </c>
      <c r="AD62" s="54"/>
      <c r="AE62" s="54">
        <f t="shared" si="95"/>
        <v>0</v>
      </c>
      <c r="AF62" s="54"/>
      <c r="AG62" s="54">
        <f t="shared" si="96"/>
        <v>0</v>
      </c>
      <c r="AH62" s="54"/>
      <c r="AI62" s="54">
        <f t="shared" si="97"/>
        <v>0</v>
      </c>
      <c r="AJ62" s="54"/>
      <c r="AK62" s="54">
        <f t="shared" si="98"/>
        <v>0</v>
      </c>
      <c r="AL62" s="54"/>
      <c r="AM62" s="54">
        <f t="shared" si="99"/>
        <v>0</v>
      </c>
      <c r="AN62" s="55">
        <f t="shared" si="7"/>
        <v>0</v>
      </c>
      <c r="AO62" s="55">
        <f t="shared" si="8"/>
        <v>0</v>
      </c>
      <c r="AP62" s="55">
        <f t="shared" si="0"/>
        <v>2</v>
      </c>
      <c r="AQ62" s="57">
        <f t="shared" si="1"/>
        <v>11.56</v>
      </c>
      <c r="AR62" s="58"/>
      <c r="AS62" s="61"/>
      <c r="AT62" s="62">
        <f t="shared" si="2"/>
        <v>0</v>
      </c>
      <c r="AU62" s="63" t="str">
        <f t="shared" si="21"/>
        <v>NÃO MEDIDO</v>
      </c>
    </row>
    <row r="63" spans="1:47" s="64" customFormat="1" ht="30" customHeight="1" x14ac:dyDescent="0.2">
      <c r="A63" s="64" t="s">
        <v>37</v>
      </c>
      <c r="C63" s="46" t="s">
        <v>283</v>
      </c>
      <c r="D63" s="47" t="s">
        <v>284</v>
      </c>
      <c r="E63" s="48" t="s">
        <v>61</v>
      </c>
      <c r="F63" s="49">
        <v>1</v>
      </c>
      <c r="G63" s="50"/>
      <c r="H63" s="51"/>
      <c r="I63" s="49">
        <f t="shared" si="3"/>
        <v>1</v>
      </c>
      <c r="J63" s="52" t="s">
        <v>610</v>
      </c>
      <c r="K63" s="53">
        <f t="shared" si="4"/>
        <v>10.51</v>
      </c>
      <c r="L63" s="54"/>
      <c r="M63" s="54">
        <f t="shared" si="5"/>
        <v>0</v>
      </c>
      <c r="N63" s="54"/>
      <c r="O63" s="54">
        <f t="shared" si="87"/>
        <v>0</v>
      </c>
      <c r="P63" s="54"/>
      <c r="Q63" s="54">
        <f t="shared" si="88"/>
        <v>0</v>
      </c>
      <c r="R63" s="54"/>
      <c r="S63" s="54">
        <f t="shared" si="89"/>
        <v>0</v>
      </c>
      <c r="T63" s="54"/>
      <c r="U63" s="54">
        <f t="shared" si="90"/>
        <v>0</v>
      </c>
      <c r="V63" s="54"/>
      <c r="W63" s="54">
        <f t="shared" si="91"/>
        <v>0</v>
      </c>
      <c r="X63" s="54"/>
      <c r="Y63" s="54">
        <f t="shared" si="92"/>
        <v>0</v>
      </c>
      <c r="Z63" s="54"/>
      <c r="AA63" s="54">
        <f t="shared" si="93"/>
        <v>0</v>
      </c>
      <c r="AB63" s="54"/>
      <c r="AC63" s="54">
        <f t="shared" si="94"/>
        <v>0</v>
      </c>
      <c r="AD63" s="54"/>
      <c r="AE63" s="54">
        <f t="shared" si="95"/>
        <v>0</v>
      </c>
      <c r="AF63" s="54"/>
      <c r="AG63" s="54">
        <f t="shared" si="96"/>
        <v>0</v>
      </c>
      <c r="AH63" s="54"/>
      <c r="AI63" s="54">
        <f t="shared" si="97"/>
        <v>0</v>
      </c>
      <c r="AJ63" s="54"/>
      <c r="AK63" s="54">
        <f t="shared" si="98"/>
        <v>0</v>
      </c>
      <c r="AL63" s="54"/>
      <c r="AM63" s="54">
        <f t="shared" si="99"/>
        <v>0</v>
      </c>
      <c r="AN63" s="55">
        <f t="shared" si="7"/>
        <v>0</v>
      </c>
      <c r="AO63" s="55">
        <f t="shared" si="8"/>
        <v>0</v>
      </c>
      <c r="AP63" s="55">
        <f t="shared" si="0"/>
        <v>1</v>
      </c>
      <c r="AQ63" s="57">
        <f t="shared" si="1"/>
        <v>10.51</v>
      </c>
      <c r="AR63" s="58"/>
      <c r="AS63" s="61"/>
      <c r="AT63" s="62">
        <f t="shared" si="2"/>
        <v>0</v>
      </c>
      <c r="AU63" s="63" t="str">
        <f t="shared" si="21"/>
        <v>NÃO MEDIDO</v>
      </c>
    </row>
    <row r="64" spans="1:47" s="64" customFormat="1" ht="30" customHeight="1" x14ac:dyDescent="0.2">
      <c r="A64" s="64" t="s">
        <v>37</v>
      </c>
      <c r="C64" s="46" t="s">
        <v>285</v>
      </c>
      <c r="D64" s="47" t="s">
        <v>286</v>
      </c>
      <c r="E64" s="48" t="s">
        <v>61</v>
      </c>
      <c r="F64" s="49">
        <v>2</v>
      </c>
      <c r="G64" s="50"/>
      <c r="H64" s="51"/>
      <c r="I64" s="49">
        <f t="shared" si="3"/>
        <v>2</v>
      </c>
      <c r="J64" s="52" t="s">
        <v>611</v>
      </c>
      <c r="K64" s="53">
        <f t="shared" si="4"/>
        <v>46.88</v>
      </c>
      <c r="L64" s="54"/>
      <c r="M64" s="54">
        <f t="shared" si="5"/>
        <v>0</v>
      </c>
      <c r="N64" s="54"/>
      <c r="O64" s="54">
        <f t="shared" si="87"/>
        <v>0</v>
      </c>
      <c r="P64" s="54"/>
      <c r="Q64" s="54">
        <f t="shared" si="88"/>
        <v>0</v>
      </c>
      <c r="R64" s="54"/>
      <c r="S64" s="54">
        <f t="shared" si="89"/>
        <v>0</v>
      </c>
      <c r="T64" s="54"/>
      <c r="U64" s="54">
        <f t="shared" si="90"/>
        <v>0</v>
      </c>
      <c r="V64" s="54"/>
      <c r="W64" s="54">
        <f t="shared" si="91"/>
        <v>0</v>
      </c>
      <c r="X64" s="54"/>
      <c r="Y64" s="54">
        <f t="shared" si="92"/>
        <v>0</v>
      </c>
      <c r="Z64" s="54"/>
      <c r="AA64" s="54">
        <f t="shared" si="93"/>
        <v>0</v>
      </c>
      <c r="AB64" s="54"/>
      <c r="AC64" s="54">
        <f t="shared" si="94"/>
        <v>0</v>
      </c>
      <c r="AD64" s="54"/>
      <c r="AE64" s="54">
        <f t="shared" si="95"/>
        <v>0</v>
      </c>
      <c r="AF64" s="54"/>
      <c r="AG64" s="54">
        <f t="shared" si="96"/>
        <v>0</v>
      </c>
      <c r="AH64" s="54"/>
      <c r="AI64" s="54">
        <f t="shared" si="97"/>
        <v>0</v>
      </c>
      <c r="AJ64" s="54"/>
      <c r="AK64" s="54">
        <f t="shared" si="98"/>
        <v>0</v>
      </c>
      <c r="AL64" s="54"/>
      <c r="AM64" s="54">
        <f t="shared" si="99"/>
        <v>0</v>
      </c>
      <c r="AN64" s="55">
        <f t="shared" si="7"/>
        <v>0</v>
      </c>
      <c r="AO64" s="55">
        <f t="shared" si="8"/>
        <v>0</v>
      </c>
      <c r="AP64" s="55">
        <f t="shared" si="0"/>
        <v>2</v>
      </c>
      <c r="AQ64" s="57">
        <f t="shared" si="1"/>
        <v>46.88</v>
      </c>
      <c r="AR64" s="58"/>
      <c r="AS64" s="61"/>
      <c r="AT64" s="62">
        <f t="shared" si="2"/>
        <v>0</v>
      </c>
      <c r="AU64" s="63" t="str">
        <f t="shared" si="21"/>
        <v>NÃO MEDIDO</v>
      </c>
    </row>
    <row r="65" spans="1:47" s="64" customFormat="1" ht="39" customHeight="1" x14ac:dyDescent="0.2">
      <c r="A65" s="64" t="s">
        <v>37</v>
      </c>
      <c r="C65" s="46" t="s">
        <v>287</v>
      </c>
      <c r="D65" s="47" t="s">
        <v>79</v>
      </c>
      <c r="E65" s="48" t="s">
        <v>73</v>
      </c>
      <c r="F65" s="49">
        <v>5.3</v>
      </c>
      <c r="G65" s="50"/>
      <c r="H65" s="51"/>
      <c r="I65" s="49">
        <f t="shared" si="3"/>
        <v>5.3</v>
      </c>
      <c r="J65" s="52" t="s">
        <v>612</v>
      </c>
      <c r="K65" s="53">
        <f t="shared" si="4"/>
        <v>173.58</v>
      </c>
      <c r="L65" s="54"/>
      <c r="M65" s="54">
        <f t="shared" si="5"/>
        <v>0</v>
      </c>
      <c r="N65" s="54"/>
      <c r="O65" s="54">
        <f t="shared" si="87"/>
        <v>0</v>
      </c>
      <c r="P65" s="54"/>
      <c r="Q65" s="54">
        <f t="shared" si="88"/>
        <v>0</v>
      </c>
      <c r="R65" s="54"/>
      <c r="S65" s="54">
        <f t="shared" si="89"/>
        <v>0</v>
      </c>
      <c r="T65" s="54"/>
      <c r="U65" s="54">
        <f t="shared" si="90"/>
        <v>0</v>
      </c>
      <c r="V65" s="54"/>
      <c r="W65" s="54">
        <f t="shared" si="91"/>
        <v>0</v>
      </c>
      <c r="X65" s="54"/>
      <c r="Y65" s="54">
        <f t="shared" si="92"/>
        <v>0</v>
      </c>
      <c r="Z65" s="54"/>
      <c r="AA65" s="54">
        <f t="shared" si="93"/>
        <v>0</v>
      </c>
      <c r="AB65" s="54"/>
      <c r="AC65" s="54">
        <f t="shared" si="94"/>
        <v>0</v>
      </c>
      <c r="AD65" s="54"/>
      <c r="AE65" s="54">
        <f t="shared" si="95"/>
        <v>0</v>
      </c>
      <c r="AF65" s="54"/>
      <c r="AG65" s="54">
        <f t="shared" si="96"/>
        <v>0</v>
      </c>
      <c r="AH65" s="54"/>
      <c r="AI65" s="54">
        <f t="shared" si="97"/>
        <v>0</v>
      </c>
      <c r="AJ65" s="54"/>
      <c r="AK65" s="54">
        <f t="shared" si="98"/>
        <v>0</v>
      </c>
      <c r="AL65" s="54"/>
      <c r="AM65" s="54">
        <f t="shared" si="99"/>
        <v>0</v>
      </c>
      <c r="AN65" s="55">
        <f t="shared" si="7"/>
        <v>0</v>
      </c>
      <c r="AO65" s="55">
        <f t="shared" si="8"/>
        <v>0</v>
      </c>
      <c r="AP65" s="55">
        <f t="shared" si="0"/>
        <v>5.3</v>
      </c>
      <c r="AQ65" s="57">
        <f t="shared" si="1"/>
        <v>173.58</v>
      </c>
      <c r="AR65" s="58"/>
      <c r="AS65" s="61"/>
      <c r="AT65" s="62">
        <f t="shared" si="2"/>
        <v>0</v>
      </c>
      <c r="AU65" s="63" t="str">
        <f t="shared" si="21"/>
        <v>NÃO MEDIDO</v>
      </c>
    </row>
    <row r="66" spans="1:47" s="64" customFormat="1" ht="30" customHeight="1" x14ac:dyDescent="0.2">
      <c r="A66" s="64" t="s">
        <v>37</v>
      </c>
      <c r="C66" s="46" t="s">
        <v>288</v>
      </c>
      <c r="D66" s="47" t="s">
        <v>80</v>
      </c>
      <c r="E66" s="48" t="s">
        <v>73</v>
      </c>
      <c r="F66" s="49">
        <v>10.5</v>
      </c>
      <c r="G66" s="50"/>
      <c r="H66" s="51"/>
      <c r="I66" s="49">
        <f t="shared" si="3"/>
        <v>10.5</v>
      </c>
      <c r="J66" s="52" t="s">
        <v>613</v>
      </c>
      <c r="K66" s="53">
        <f t="shared" si="4"/>
        <v>481.22</v>
      </c>
      <c r="L66" s="54"/>
      <c r="M66" s="54">
        <f t="shared" si="5"/>
        <v>0</v>
      </c>
      <c r="N66" s="54"/>
      <c r="O66" s="54">
        <f t="shared" ref="O66:O76" si="100">ROUND(N66*$J66,2)</f>
        <v>0</v>
      </c>
      <c r="P66" s="54"/>
      <c r="Q66" s="54">
        <f t="shared" ref="Q66:Q76" si="101">ROUND(P66*$J66,2)</f>
        <v>0</v>
      </c>
      <c r="R66" s="54"/>
      <c r="S66" s="54">
        <f t="shared" ref="S66:S76" si="102">ROUND(R66*$J66,2)</f>
        <v>0</v>
      </c>
      <c r="T66" s="54"/>
      <c r="U66" s="54">
        <f t="shared" ref="U66:U76" si="103">ROUND(T66*$J66,2)</f>
        <v>0</v>
      </c>
      <c r="V66" s="54"/>
      <c r="W66" s="54">
        <f t="shared" ref="W66:W76" si="104">ROUND(V66*$J66,2)</f>
        <v>0</v>
      </c>
      <c r="X66" s="54"/>
      <c r="Y66" s="54">
        <f t="shared" ref="Y66:Y76" si="105">ROUND(X66*$J66,2)</f>
        <v>0</v>
      </c>
      <c r="Z66" s="54"/>
      <c r="AA66" s="54">
        <f t="shared" ref="AA66:AA76" si="106">ROUND(Z66*$J66,2)</f>
        <v>0</v>
      </c>
      <c r="AB66" s="54"/>
      <c r="AC66" s="54">
        <f t="shared" ref="AC66:AC76" si="107">ROUND(AB66*$J66,2)</f>
        <v>0</v>
      </c>
      <c r="AD66" s="54"/>
      <c r="AE66" s="54">
        <f t="shared" ref="AE66:AE76" si="108">ROUND(AD66*$J66,2)</f>
        <v>0</v>
      </c>
      <c r="AF66" s="54"/>
      <c r="AG66" s="54">
        <f t="shared" ref="AG66:AG76" si="109">ROUND(AF66*$J66,2)</f>
        <v>0</v>
      </c>
      <c r="AH66" s="54"/>
      <c r="AI66" s="54">
        <f t="shared" ref="AI66:AI76" si="110">ROUND(AH66*$J66,2)</f>
        <v>0</v>
      </c>
      <c r="AJ66" s="54"/>
      <c r="AK66" s="54">
        <f t="shared" ref="AK66:AK76" si="111">ROUND(AJ66*$J66,2)</f>
        <v>0</v>
      </c>
      <c r="AL66" s="54"/>
      <c r="AM66" s="54">
        <f t="shared" ref="AM66:AM76" si="112">ROUND(AL66*$J66,2)</f>
        <v>0</v>
      </c>
      <c r="AN66" s="55">
        <f t="shared" si="7"/>
        <v>0</v>
      </c>
      <c r="AO66" s="55">
        <f t="shared" si="8"/>
        <v>0</v>
      </c>
      <c r="AP66" s="55">
        <f t="shared" si="0"/>
        <v>10.5</v>
      </c>
      <c r="AQ66" s="57">
        <f t="shared" si="1"/>
        <v>481.22</v>
      </c>
      <c r="AR66" s="58"/>
      <c r="AS66" s="61"/>
      <c r="AT66" s="62">
        <f t="shared" si="2"/>
        <v>0</v>
      </c>
      <c r="AU66" s="63" t="str">
        <f t="shared" si="21"/>
        <v>NÃO MEDIDO</v>
      </c>
    </row>
    <row r="67" spans="1:47" s="64" customFormat="1" ht="30" customHeight="1" x14ac:dyDescent="0.2">
      <c r="A67" s="64" t="s">
        <v>37</v>
      </c>
      <c r="C67" s="46" t="s">
        <v>289</v>
      </c>
      <c r="D67" s="47" t="s">
        <v>81</v>
      </c>
      <c r="E67" s="48" t="s">
        <v>73</v>
      </c>
      <c r="F67" s="49">
        <v>7.8</v>
      </c>
      <c r="G67" s="50"/>
      <c r="H67" s="51"/>
      <c r="I67" s="49">
        <f t="shared" si="3"/>
        <v>7.8</v>
      </c>
      <c r="J67" s="52" t="s">
        <v>614</v>
      </c>
      <c r="K67" s="53">
        <f t="shared" si="4"/>
        <v>508.72</v>
      </c>
      <c r="L67" s="54"/>
      <c r="M67" s="54">
        <f t="shared" si="5"/>
        <v>0</v>
      </c>
      <c r="N67" s="54"/>
      <c r="O67" s="54">
        <f t="shared" si="100"/>
        <v>0</v>
      </c>
      <c r="P67" s="54"/>
      <c r="Q67" s="54">
        <f t="shared" si="101"/>
        <v>0</v>
      </c>
      <c r="R67" s="54"/>
      <c r="S67" s="54">
        <f t="shared" si="102"/>
        <v>0</v>
      </c>
      <c r="T67" s="54"/>
      <c r="U67" s="54">
        <f t="shared" si="103"/>
        <v>0</v>
      </c>
      <c r="V67" s="54"/>
      <c r="W67" s="54">
        <f t="shared" si="104"/>
        <v>0</v>
      </c>
      <c r="X67" s="54"/>
      <c r="Y67" s="54">
        <f t="shared" si="105"/>
        <v>0</v>
      </c>
      <c r="Z67" s="54"/>
      <c r="AA67" s="54">
        <f t="shared" si="106"/>
        <v>0</v>
      </c>
      <c r="AB67" s="54"/>
      <c r="AC67" s="54">
        <f t="shared" si="107"/>
        <v>0</v>
      </c>
      <c r="AD67" s="54"/>
      <c r="AE67" s="54">
        <f t="shared" si="108"/>
        <v>0</v>
      </c>
      <c r="AF67" s="54"/>
      <c r="AG67" s="54">
        <f t="shared" si="109"/>
        <v>0</v>
      </c>
      <c r="AH67" s="54"/>
      <c r="AI67" s="54">
        <f t="shared" si="110"/>
        <v>0</v>
      </c>
      <c r="AJ67" s="54"/>
      <c r="AK67" s="54">
        <f t="shared" si="111"/>
        <v>0</v>
      </c>
      <c r="AL67" s="54"/>
      <c r="AM67" s="54">
        <f t="shared" si="112"/>
        <v>0</v>
      </c>
      <c r="AN67" s="55">
        <f t="shared" si="7"/>
        <v>0</v>
      </c>
      <c r="AO67" s="55">
        <f t="shared" si="8"/>
        <v>0</v>
      </c>
      <c r="AP67" s="55">
        <f t="shared" si="0"/>
        <v>7.8</v>
      </c>
      <c r="AQ67" s="57">
        <f t="shared" si="1"/>
        <v>508.72</v>
      </c>
      <c r="AR67" s="58"/>
      <c r="AS67" s="61"/>
      <c r="AT67" s="62">
        <f t="shared" si="2"/>
        <v>29.1</v>
      </c>
      <c r="AU67" s="63" t="str">
        <f t="shared" si="21"/>
        <v>MEDIDO</v>
      </c>
    </row>
    <row r="68" spans="1:47" s="64" customFormat="1" ht="30" customHeight="1" x14ac:dyDescent="0.2">
      <c r="A68" s="64" t="s">
        <v>37</v>
      </c>
      <c r="C68" s="46" t="s">
        <v>290</v>
      </c>
      <c r="D68" s="47" t="s">
        <v>82</v>
      </c>
      <c r="E68" s="48" t="s">
        <v>73</v>
      </c>
      <c r="F68" s="49">
        <v>34</v>
      </c>
      <c r="G68" s="50"/>
      <c r="H68" s="51"/>
      <c r="I68" s="49">
        <f t="shared" si="3"/>
        <v>34</v>
      </c>
      <c r="J68" s="52" t="s">
        <v>615</v>
      </c>
      <c r="K68" s="53">
        <f t="shared" si="4"/>
        <v>2653.02</v>
      </c>
      <c r="L68" s="54">
        <v>29.1</v>
      </c>
      <c r="M68" s="54">
        <f t="shared" si="5"/>
        <v>2270.67</v>
      </c>
      <c r="N68" s="54"/>
      <c r="O68" s="54">
        <f t="shared" si="100"/>
        <v>0</v>
      </c>
      <c r="P68" s="54"/>
      <c r="Q68" s="54">
        <f t="shared" si="101"/>
        <v>0</v>
      </c>
      <c r="R68" s="54"/>
      <c r="S68" s="54">
        <f t="shared" si="102"/>
        <v>0</v>
      </c>
      <c r="T68" s="54"/>
      <c r="U68" s="54">
        <f t="shared" si="103"/>
        <v>0</v>
      </c>
      <c r="V68" s="54"/>
      <c r="W68" s="54">
        <f t="shared" si="104"/>
        <v>0</v>
      </c>
      <c r="X68" s="54"/>
      <c r="Y68" s="54">
        <f t="shared" si="105"/>
        <v>0</v>
      </c>
      <c r="Z68" s="54"/>
      <c r="AA68" s="54">
        <f t="shared" si="106"/>
        <v>0</v>
      </c>
      <c r="AB68" s="54"/>
      <c r="AC68" s="54">
        <f t="shared" si="107"/>
        <v>0</v>
      </c>
      <c r="AD68" s="54"/>
      <c r="AE68" s="54">
        <f t="shared" si="108"/>
        <v>0</v>
      </c>
      <c r="AF68" s="54"/>
      <c r="AG68" s="54">
        <f t="shared" si="109"/>
        <v>0</v>
      </c>
      <c r="AH68" s="54"/>
      <c r="AI68" s="54">
        <f t="shared" si="110"/>
        <v>0</v>
      </c>
      <c r="AJ68" s="54"/>
      <c r="AK68" s="54">
        <f t="shared" si="111"/>
        <v>0</v>
      </c>
      <c r="AL68" s="54"/>
      <c r="AM68" s="54">
        <f t="shared" si="112"/>
        <v>0</v>
      </c>
      <c r="AN68" s="55">
        <f t="shared" si="7"/>
        <v>0</v>
      </c>
      <c r="AO68" s="55">
        <f t="shared" si="8"/>
        <v>0</v>
      </c>
      <c r="AP68" s="55">
        <f t="shared" si="0"/>
        <v>34</v>
      </c>
      <c r="AQ68" s="57">
        <f t="shared" si="1"/>
        <v>2653.02</v>
      </c>
      <c r="AR68" s="58"/>
      <c r="AS68" s="61"/>
      <c r="AT68" s="62">
        <f t="shared" si="2"/>
        <v>0</v>
      </c>
      <c r="AU68" s="63" t="str">
        <f t="shared" si="21"/>
        <v>NÃO MEDIDO</v>
      </c>
    </row>
    <row r="69" spans="1:47" s="64" customFormat="1" ht="30" customHeight="1" x14ac:dyDescent="0.2">
      <c r="A69" s="64" t="s">
        <v>37</v>
      </c>
      <c r="C69" s="46" t="s">
        <v>291</v>
      </c>
      <c r="D69" s="47" t="s">
        <v>377</v>
      </c>
      <c r="E69" s="48" t="s">
        <v>61</v>
      </c>
      <c r="F69" s="49">
        <v>1</v>
      </c>
      <c r="G69" s="50"/>
      <c r="H69" s="51"/>
      <c r="I69" s="49">
        <f t="shared" si="3"/>
        <v>1</v>
      </c>
      <c r="J69" s="52" t="s">
        <v>616</v>
      </c>
      <c r="K69" s="53">
        <f t="shared" si="4"/>
        <v>9.99</v>
      </c>
      <c r="L69" s="54"/>
      <c r="M69" s="54">
        <f t="shared" si="5"/>
        <v>0</v>
      </c>
      <c r="N69" s="54"/>
      <c r="O69" s="54">
        <f t="shared" si="100"/>
        <v>0</v>
      </c>
      <c r="P69" s="54"/>
      <c r="Q69" s="54">
        <f t="shared" si="101"/>
        <v>0</v>
      </c>
      <c r="R69" s="54"/>
      <c r="S69" s="54">
        <f t="shared" si="102"/>
        <v>0</v>
      </c>
      <c r="T69" s="54"/>
      <c r="U69" s="54">
        <f t="shared" si="103"/>
        <v>0</v>
      </c>
      <c r="V69" s="54"/>
      <c r="W69" s="54">
        <f t="shared" si="104"/>
        <v>0</v>
      </c>
      <c r="X69" s="54"/>
      <c r="Y69" s="54">
        <f t="shared" si="105"/>
        <v>0</v>
      </c>
      <c r="Z69" s="54"/>
      <c r="AA69" s="54">
        <f t="shared" si="106"/>
        <v>0</v>
      </c>
      <c r="AB69" s="54"/>
      <c r="AC69" s="54">
        <f t="shared" si="107"/>
        <v>0</v>
      </c>
      <c r="AD69" s="54"/>
      <c r="AE69" s="54">
        <f t="shared" si="108"/>
        <v>0</v>
      </c>
      <c r="AF69" s="54"/>
      <c r="AG69" s="54">
        <f t="shared" si="109"/>
        <v>0</v>
      </c>
      <c r="AH69" s="54"/>
      <c r="AI69" s="54">
        <f t="shared" si="110"/>
        <v>0</v>
      </c>
      <c r="AJ69" s="54"/>
      <c r="AK69" s="54">
        <f t="shared" si="111"/>
        <v>0</v>
      </c>
      <c r="AL69" s="54"/>
      <c r="AM69" s="54">
        <f t="shared" si="112"/>
        <v>0</v>
      </c>
      <c r="AN69" s="55">
        <f t="shared" si="7"/>
        <v>0</v>
      </c>
      <c r="AO69" s="55">
        <f t="shared" si="8"/>
        <v>0</v>
      </c>
      <c r="AP69" s="55">
        <f t="shared" si="0"/>
        <v>1</v>
      </c>
      <c r="AQ69" s="57">
        <f t="shared" si="1"/>
        <v>9.99</v>
      </c>
      <c r="AR69" s="58"/>
      <c r="AS69" s="61"/>
      <c r="AT69" s="62">
        <f t="shared" si="2"/>
        <v>0</v>
      </c>
      <c r="AU69" s="63" t="str">
        <f t="shared" si="21"/>
        <v>NÃO MEDIDO</v>
      </c>
    </row>
    <row r="70" spans="1:47" s="64" customFormat="1" ht="30" customHeight="1" x14ac:dyDescent="0.2">
      <c r="A70" s="64" t="s">
        <v>37</v>
      </c>
      <c r="C70" s="46" t="s">
        <v>292</v>
      </c>
      <c r="D70" s="47" t="s">
        <v>293</v>
      </c>
      <c r="E70" s="48" t="s">
        <v>61</v>
      </c>
      <c r="F70" s="49">
        <v>1</v>
      </c>
      <c r="G70" s="50"/>
      <c r="H70" s="51"/>
      <c r="I70" s="49">
        <f t="shared" si="3"/>
        <v>1</v>
      </c>
      <c r="J70" s="52" t="s">
        <v>617</v>
      </c>
      <c r="K70" s="53">
        <f t="shared" si="4"/>
        <v>16.78</v>
      </c>
      <c r="L70" s="54"/>
      <c r="M70" s="54">
        <f t="shared" si="5"/>
        <v>0</v>
      </c>
      <c r="N70" s="54"/>
      <c r="O70" s="54">
        <f t="shared" si="100"/>
        <v>0</v>
      </c>
      <c r="P70" s="54"/>
      <c r="Q70" s="54">
        <f t="shared" si="101"/>
        <v>0</v>
      </c>
      <c r="R70" s="54"/>
      <c r="S70" s="54">
        <f t="shared" si="102"/>
        <v>0</v>
      </c>
      <c r="T70" s="54"/>
      <c r="U70" s="54">
        <f t="shared" si="103"/>
        <v>0</v>
      </c>
      <c r="V70" s="54"/>
      <c r="W70" s="54">
        <f t="shared" si="104"/>
        <v>0</v>
      </c>
      <c r="X70" s="54"/>
      <c r="Y70" s="54">
        <f t="shared" si="105"/>
        <v>0</v>
      </c>
      <c r="Z70" s="54"/>
      <c r="AA70" s="54">
        <f t="shared" si="106"/>
        <v>0</v>
      </c>
      <c r="AB70" s="54"/>
      <c r="AC70" s="54">
        <f t="shared" si="107"/>
        <v>0</v>
      </c>
      <c r="AD70" s="54"/>
      <c r="AE70" s="54">
        <f t="shared" si="108"/>
        <v>0</v>
      </c>
      <c r="AF70" s="54"/>
      <c r="AG70" s="54">
        <f t="shared" si="109"/>
        <v>0</v>
      </c>
      <c r="AH70" s="54"/>
      <c r="AI70" s="54">
        <f t="shared" si="110"/>
        <v>0</v>
      </c>
      <c r="AJ70" s="54"/>
      <c r="AK70" s="54">
        <f t="shared" si="111"/>
        <v>0</v>
      </c>
      <c r="AL70" s="54"/>
      <c r="AM70" s="54">
        <f t="shared" si="112"/>
        <v>0</v>
      </c>
      <c r="AN70" s="55">
        <f t="shared" si="7"/>
        <v>0</v>
      </c>
      <c r="AO70" s="55">
        <f t="shared" si="8"/>
        <v>0</v>
      </c>
      <c r="AP70" s="55">
        <f t="shared" si="0"/>
        <v>1</v>
      </c>
      <c r="AQ70" s="57">
        <f t="shared" si="1"/>
        <v>16.78</v>
      </c>
      <c r="AR70" s="58"/>
      <c r="AS70" s="61"/>
      <c r="AT70" s="62">
        <f t="shared" si="2"/>
        <v>0</v>
      </c>
      <c r="AU70" s="63" t="str">
        <f t="shared" si="21"/>
        <v>NÃO MEDIDO</v>
      </c>
    </row>
    <row r="71" spans="1:47" s="64" customFormat="1" ht="30" customHeight="1" x14ac:dyDescent="0.2">
      <c r="A71" s="64" t="s">
        <v>37</v>
      </c>
      <c r="C71" s="46" t="s">
        <v>294</v>
      </c>
      <c r="D71" s="47" t="s">
        <v>295</v>
      </c>
      <c r="E71" s="48" t="s">
        <v>61</v>
      </c>
      <c r="F71" s="49">
        <v>2</v>
      </c>
      <c r="G71" s="50"/>
      <c r="H71" s="51"/>
      <c r="I71" s="49">
        <f t="shared" si="3"/>
        <v>2</v>
      </c>
      <c r="J71" s="52" t="s">
        <v>618</v>
      </c>
      <c r="K71" s="53">
        <f t="shared" si="4"/>
        <v>47.06</v>
      </c>
      <c r="L71" s="54"/>
      <c r="M71" s="54">
        <f t="shared" si="5"/>
        <v>0</v>
      </c>
      <c r="N71" s="54"/>
      <c r="O71" s="54">
        <f t="shared" si="100"/>
        <v>0</v>
      </c>
      <c r="P71" s="54"/>
      <c r="Q71" s="54">
        <f t="shared" si="101"/>
        <v>0</v>
      </c>
      <c r="R71" s="54"/>
      <c r="S71" s="54">
        <f t="shared" si="102"/>
        <v>0</v>
      </c>
      <c r="T71" s="54"/>
      <c r="U71" s="54">
        <f t="shared" si="103"/>
        <v>0</v>
      </c>
      <c r="V71" s="54"/>
      <c r="W71" s="54">
        <f t="shared" si="104"/>
        <v>0</v>
      </c>
      <c r="X71" s="54"/>
      <c r="Y71" s="54">
        <f t="shared" si="105"/>
        <v>0</v>
      </c>
      <c r="Z71" s="54"/>
      <c r="AA71" s="54">
        <f t="shared" si="106"/>
        <v>0</v>
      </c>
      <c r="AB71" s="54"/>
      <c r="AC71" s="54">
        <f t="shared" si="107"/>
        <v>0</v>
      </c>
      <c r="AD71" s="54"/>
      <c r="AE71" s="54">
        <f t="shared" si="108"/>
        <v>0</v>
      </c>
      <c r="AF71" s="54"/>
      <c r="AG71" s="54">
        <f t="shared" si="109"/>
        <v>0</v>
      </c>
      <c r="AH71" s="54"/>
      <c r="AI71" s="54">
        <f t="shared" si="110"/>
        <v>0</v>
      </c>
      <c r="AJ71" s="54"/>
      <c r="AK71" s="54">
        <f t="shared" si="111"/>
        <v>0</v>
      </c>
      <c r="AL71" s="54"/>
      <c r="AM71" s="54">
        <f t="shared" si="112"/>
        <v>0</v>
      </c>
      <c r="AN71" s="55">
        <f t="shared" si="7"/>
        <v>0</v>
      </c>
      <c r="AO71" s="55">
        <f t="shared" si="8"/>
        <v>0</v>
      </c>
      <c r="AP71" s="55">
        <f t="shared" si="0"/>
        <v>2</v>
      </c>
      <c r="AQ71" s="57">
        <f t="shared" si="1"/>
        <v>47.06</v>
      </c>
      <c r="AR71" s="58"/>
      <c r="AS71" s="61"/>
      <c r="AT71" s="62">
        <f t="shared" si="2"/>
        <v>1</v>
      </c>
      <c r="AU71" s="63" t="str">
        <f t="shared" si="21"/>
        <v>MEDIDO</v>
      </c>
    </row>
    <row r="72" spans="1:47" s="64" customFormat="1" ht="30" customHeight="1" x14ac:dyDescent="0.2">
      <c r="A72" s="64" t="s">
        <v>37</v>
      </c>
      <c r="C72" s="46" t="s">
        <v>296</v>
      </c>
      <c r="D72" s="47" t="s">
        <v>83</v>
      </c>
      <c r="E72" s="48" t="s">
        <v>61</v>
      </c>
      <c r="F72" s="49">
        <v>4</v>
      </c>
      <c r="G72" s="50"/>
      <c r="H72" s="51"/>
      <c r="I72" s="49">
        <f t="shared" si="3"/>
        <v>4</v>
      </c>
      <c r="J72" s="52" t="s">
        <v>619</v>
      </c>
      <c r="K72" s="53">
        <f t="shared" si="4"/>
        <v>118.92</v>
      </c>
      <c r="L72" s="54">
        <v>1</v>
      </c>
      <c r="M72" s="54">
        <f t="shared" si="5"/>
        <v>29.73</v>
      </c>
      <c r="N72" s="54"/>
      <c r="O72" s="54">
        <f t="shared" si="100"/>
        <v>0</v>
      </c>
      <c r="P72" s="54"/>
      <c r="Q72" s="54">
        <f t="shared" si="101"/>
        <v>0</v>
      </c>
      <c r="R72" s="54"/>
      <c r="S72" s="54">
        <f t="shared" si="102"/>
        <v>0</v>
      </c>
      <c r="T72" s="54"/>
      <c r="U72" s="54">
        <f t="shared" si="103"/>
        <v>0</v>
      </c>
      <c r="V72" s="54"/>
      <c r="W72" s="54">
        <f t="shared" si="104"/>
        <v>0</v>
      </c>
      <c r="X72" s="54"/>
      <c r="Y72" s="54">
        <f t="shared" si="105"/>
        <v>0</v>
      </c>
      <c r="Z72" s="54"/>
      <c r="AA72" s="54">
        <f t="shared" si="106"/>
        <v>0</v>
      </c>
      <c r="AB72" s="54"/>
      <c r="AC72" s="54">
        <f t="shared" si="107"/>
        <v>0</v>
      </c>
      <c r="AD72" s="54"/>
      <c r="AE72" s="54">
        <f t="shared" si="108"/>
        <v>0</v>
      </c>
      <c r="AF72" s="54"/>
      <c r="AG72" s="54">
        <f t="shared" si="109"/>
        <v>0</v>
      </c>
      <c r="AH72" s="54"/>
      <c r="AI72" s="54">
        <f t="shared" si="110"/>
        <v>0</v>
      </c>
      <c r="AJ72" s="54"/>
      <c r="AK72" s="54">
        <f t="shared" si="111"/>
        <v>0</v>
      </c>
      <c r="AL72" s="54"/>
      <c r="AM72" s="54">
        <f t="shared" si="112"/>
        <v>0</v>
      </c>
      <c r="AN72" s="55">
        <f t="shared" si="7"/>
        <v>0</v>
      </c>
      <c r="AO72" s="55">
        <f t="shared" si="8"/>
        <v>0</v>
      </c>
      <c r="AP72" s="55">
        <f t="shared" si="0"/>
        <v>4</v>
      </c>
      <c r="AQ72" s="57">
        <f t="shared" si="1"/>
        <v>118.92</v>
      </c>
      <c r="AR72" s="58"/>
      <c r="AS72" s="61"/>
      <c r="AT72" s="62">
        <f t="shared" si="2"/>
        <v>0</v>
      </c>
      <c r="AU72" s="63" t="str">
        <f t="shared" si="21"/>
        <v>NÃO MEDIDO</v>
      </c>
    </row>
    <row r="73" spans="1:47" s="64" customFormat="1" ht="30" customHeight="1" x14ac:dyDescent="0.2">
      <c r="A73" s="64" t="s">
        <v>37</v>
      </c>
      <c r="C73" s="46" t="s">
        <v>297</v>
      </c>
      <c r="D73" s="47" t="s">
        <v>84</v>
      </c>
      <c r="E73" s="48" t="s">
        <v>61</v>
      </c>
      <c r="F73" s="49">
        <v>6</v>
      </c>
      <c r="G73" s="50"/>
      <c r="H73" s="51"/>
      <c r="I73" s="49">
        <f t="shared" si="3"/>
        <v>6</v>
      </c>
      <c r="J73" s="52" t="s">
        <v>620</v>
      </c>
      <c r="K73" s="53">
        <f t="shared" si="4"/>
        <v>231.18</v>
      </c>
      <c r="L73" s="54"/>
      <c r="M73" s="54">
        <f t="shared" si="5"/>
        <v>0</v>
      </c>
      <c r="N73" s="54"/>
      <c r="O73" s="54">
        <f t="shared" si="100"/>
        <v>0</v>
      </c>
      <c r="P73" s="54"/>
      <c r="Q73" s="54">
        <f t="shared" si="101"/>
        <v>0</v>
      </c>
      <c r="R73" s="54"/>
      <c r="S73" s="54">
        <f t="shared" si="102"/>
        <v>0</v>
      </c>
      <c r="T73" s="54"/>
      <c r="U73" s="54">
        <f t="shared" si="103"/>
        <v>0</v>
      </c>
      <c r="V73" s="54"/>
      <c r="W73" s="54">
        <f t="shared" si="104"/>
        <v>0</v>
      </c>
      <c r="X73" s="54"/>
      <c r="Y73" s="54">
        <f t="shared" si="105"/>
        <v>0</v>
      </c>
      <c r="Z73" s="54"/>
      <c r="AA73" s="54">
        <f t="shared" si="106"/>
        <v>0</v>
      </c>
      <c r="AB73" s="54"/>
      <c r="AC73" s="54">
        <f t="shared" si="107"/>
        <v>0</v>
      </c>
      <c r="AD73" s="54"/>
      <c r="AE73" s="54">
        <f t="shared" si="108"/>
        <v>0</v>
      </c>
      <c r="AF73" s="54"/>
      <c r="AG73" s="54">
        <f t="shared" si="109"/>
        <v>0</v>
      </c>
      <c r="AH73" s="54"/>
      <c r="AI73" s="54">
        <f t="shared" si="110"/>
        <v>0</v>
      </c>
      <c r="AJ73" s="54"/>
      <c r="AK73" s="54">
        <f t="shared" si="111"/>
        <v>0</v>
      </c>
      <c r="AL73" s="54"/>
      <c r="AM73" s="54">
        <f t="shared" si="112"/>
        <v>0</v>
      </c>
      <c r="AN73" s="55">
        <f t="shared" si="7"/>
        <v>0</v>
      </c>
      <c r="AO73" s="55">
        <f t="shared" si="8"/>
        <v>0</v>
      </c>
      <c r="AP73" s="55">
        <f t="shared" si="0"/>
        <v>6</v>
      </c>
      <c r="AQ73" s="57">
        <f t="shared" si="1"/>
        <v>231.18</v>
      </c>
      <c r="AR73" s="58"/>
      <c r="AS73" s="61"/>
      <c r="AT73" s="62">
        <f t="shared" si="2"/>
        <v>1</v>
      </c>
      <c r="AU73" s="63" t="str">
        <f t="shared" si="21"/>
        <v>MEDIDO</v>
      </c>
    </row>
    <row r="74" spans="1:47" s="64" customFormat="1" ht="42.75" customHeight="1" x14ac:dyDescent="0.2">
      <c r="A74" s="64" t="s">
        <v>37</v>
      </c>
      <c r="C74" s="46" t="s">
        <v>298</v>
      </c>
      <c r="D74" s="47" t="s">
        <v>378</v>
      </c>
      <c r="E74" s="48" t="s">
        <v>61</v>
      </c>
      <c r="F74" s="49">
        <v>2</v>
      </c>
      <c r="G74" s="50"/>
      <c r="H74" s="51"/>
      <c r="I74" s="49">
        <f t="shared" si="3"/>
        <v>2</v>
      </c>
      <c r="J74" s="52" t="s">
        <v>621</v>
      </c>
      <c r="K74" s="53">
        <f t="shared" si="4"/>
        <v>245.32</v>
      </c>
      <c r="L74" s="54">
        <v>1</v>
      </c>
      <c r="M74" s="54">
        <f t="shared" si="5"/>
        <v>122.66</v>
      </c>
      <c r="N74" s="54"/>
      <c r="O74" s="54">
        <f t="shared" si="100"/>
        <v>0</v>
      </c>
      <c r="P74" s="54"/>
      <c r="Q74" s="54">
        <f t="shared" si="101"/>
        <v>0</v>
      </c>
      <c r="R74" s="54"/>
      <c r="S74" s="54">
        <f t="shared" si="102"/>
        <v>0</v>
      </c>
      <c r="T74" s="54"/>
      <c r="U74" s="54">
        <f t="shared" si="103"/>
        <v>0</v>
      </c>
      <c r="V74" s="54"/>
      <c r="W74" s="54">
        <f t="shared" si="104"/>
        <v>0</v>
      </c>
      <c r="X74" s="54"/>
      <c r="Y74" s="54">
        <f t="shared" si="105"/>
        <v>0</v>
      </c>
      <c r="Z74" s="54"/>
      <c r="AA74" s="54">
        <f t="shared" si="106"/>
        <v>0</v>
      </c>
      <c r="AB74" s="54"/>
      <c r="AC74" s="54">
        <f t="shared" si="107"/>
        <v>0</v>
      </c>
      <c r="AD74" s="54"/>
      <c r="AE74" s="54">
        <f t="shared" si="108"/>
        <v>0</v>
      </c>
      <c r="AF74" s="54"/>
      <c r="AG74" s="54">
        <f t="shared" si="109"/>
        <v>0</v>
      </c>
      <c r="AH74" s="54"/>
      <c r="AI74" s="54">
        <f t="shared" si="110"/>
        <v>0</v>
      </c>
      <c r="AJ74" s="54"/>
      <c r="AK74" s="54">
        <f t="shared" si="111"/>
        <v>0</v>
      </c>
      <c r="AL74" s="54"/>
      <c r="AM74" s="54">
        <f t="shared" si="112"/>
        <v>0</v>
      </c>
      <c r="AN74" s="55">
        <f t="shared" si="7"/>
        <v>0</v>
      </c>
      <c r="AO74" s="55">
        <f t="shared" si="8"/>
        <v>0</v>
      </c>
      <c r="AP74" s="55">
        <f t="shared" si="0"/>
        <v>2</v>
      </c>
      <c r="AQ74" s="57">
        <f t="shared" si="1"/>
        <v>245.32</v>
      </c>
      <c r="AR74" s="58"/>
      <c r="AS74" s="61"/>
      <c r="AT74" s="62">
        <f t="shared" si="2"/>
        <v>0</v>
      </c>
      <c r="AU74" s="63" t="str">
        <f t="shared" si="21"/>
        <v>NÃO MEDIDO</v>
      </c>
    </row>
    <row r="75" spans="1:47" s="64" customFormat="1" ht="93" customHeight="1" x14ac:dyDescent="0.2">
      <c r="A75" s="64" t="s">
        <v>37</v>
      </c>
      <c r="C75" s="46" t="s">
        <v>299</v>
      </c>
      <c r="D75" s="47" t="s">
        <v>300</v>
      </c>
      <c r="E75" s="48" t="s">
        <v>61</v>
      </c>
      <c r="F75" s="49">
        <v>1</v>
      </c>
      <c r="G75" s="50"/>
      <c r="H75" s="51"/>
      <c r="I75" s="49">
        <f t="shared" si="3"/>
        <v>1</v>
      </c>
      <c r="J75" s="52" t="s">
        <v>622</v>
      </c>
      <c r="K75" s="53">
        <f t="shared" si="4"/>
        <v>135.72</v>
      </c>
      <c r="L75" s="54"/>
      <c r="M75" s="54">
        <f t="shared" si="5"/>
        <v>0</v>
      </c>
      <c r="N75" s="54"/>
      <c r="O75" s="54">
        <f t="shared" si="100"/>
        <v>0</v>
      </c>
      <c r="P75" s="54"/>
      <c r="Q75" s="54">
        <f t="shared" si="101"/>
        <v>0</v>
      </c>
      <c r="R75" s="54"/>
      <c r="S75" s="54">
        <f t="shared" si="102"/>
        <v>0</v>
      </c>
      <c r="T75" s="54"/>
      <c r="U75" s="54">
        <f t="shared" si="103"/>
        <v>0</v>
      </c>
      <c r="V75" s="54"/>
      <c r="W75" s="54">
        <f t="shared" si="104"/>
        <v>0</v>
      </c>
      <c r="X75" s="54"/>
      <c r="Y75" s="54">
        <f t="shared" si="105"/>
        <v>0</v>
      </c>
      <c r="Z75" s="54"/>
      <c r="AA75" s="54">
        <f t="shared" si="106"/>
        <v>0</v>
      </c>
      <c r="AB75" s="54"/>
      <c r="AC75" s="54">
        <f t="shared" si="107"/>
        <v>0</v>
      </c>
      <c r="AD75" s="54"/>
      <c r="AE75" s="54">
        <f t="shared" si="108"/>
        <v>0</v>
      </c>
      <c r="AF75" s="54"/>
      <c r="AG75" s="54">
        <f t="shared" si="109"/>
        <v>0</v>
      </c>
      <c r="AH75" s="54"/>
      <c r="AI75" s="54">
        <f t="shared" si="110"/>
        <v>0</v>
      </c>
      <c r="AJ75" s="54"/>
      <c r="AK75" s="54">
        <f t="shared" si="111"/>
        <v>0</v>
      </c>
      <c r="AL75" s="54"/>
      <c r="AM75" s="54">
        <f t="shared" si="112"/>
        <v>0</v>
      </c>
      <c r="AN75" s="55">
        <f t="shared" si="7"/>
        <v>0</v>
      </c>
      <c r="AO75" s="55">
        <f t="shared" si="8"/>
        <v>0</v>
      </c>
      <c r="AP75" s="55">
        <f t="shared" si="0"/>
        <v>1</v>
      </c>
      <c r="AQ75" s="57">
        <f t="shared" si="1"/>
        <v>135.72</v>
      </c>
      <c r="AR75" s="58"/>
      <c r="AS75" s="61"/>
      <c r="AT75" s="62">
        <f t="shared" si="2"/>
        <v>0</v>
      </c>
      <c r="AU75" s="63" t="str">
        <f t="shared" si="21"/>
        <v>NÃO MEDIDO</v>
      </c>
    </row>
    <row r="76" spans="1:47" s="64" customFormat="1" ht="93.75" customHeight="1" x14ac:dyDescent="0.2">
      <c r="A76" s="64" t="s">
        <v>37</v>
      </c>
      <c r="C76" s="46" t="s">
        <v>301</v>
      </c>
      <c r="D76" s="47" t="s">
        <v>379</v>
      </c>
      <c r="E76" s="48" t="s">
        <v>61</v>
      </c>
      <c r="F76" s="49">
        <v>1</v>
      </c>
      <c r="G76" s="50"/>
      <c r="H76" s="51"/>
      <c r="I76" s="49">
        <f t="shared" si="3"/>
        <v>1</v>
      </c>
      <c r="J76" s="52" t="s">
        <v>623</v>
      </c>
      <c r="K76" s="53">
        <f t="shared" si="4"/>
        <v>171.63</v>
      </c>
      <c r="L76" s="54"/>
      <c r="M76" s="54">
        <f t="shared" si="5"/>
        <v>0</v>
      </c>
      <c r="N76" s="54"/>
      <c r="O76" s="54">
        <f t="shared" si="100"/>
        <v>0</v>
      </c>
      <c r="P76" s="54"/>
      <c r="Q76" s="54">
        <f t="shared" si="101"/>
        <v>0</v>
      </c>
      <c r="R76" s="54"/>
      <c r="S76" s="54">
        <f t="shared" si="102"/>
        <v>0</v>
      </c>
      <c r="T76" s="54"/>
      <c r="U76" s="54">
        <f t="shared" si="103"/>
        <v>0</v>
      </c>
      <c r="V76" s="54"/>
      <c r="W76" s="54">
        <f t="shared" si="104"/>
        <v>0</v>
      </c>
      <c r="X76" s="54"/>
      <c r="Y76" s="54">
        <f t="shared" si="105"/>
        <v>0</v>
      </c>
      <c r="Z76" s="54"/>
      <c r="AA76" s="54">
        <f t="shared" si="106"/>
        <v>0</v>
      </c>
      <c r="AB76" s="54"/>
      <c r="AC76" s="54">
        <f t="shared" si="107"/>
        <v>0</v>
      </c>
      <c r="AD76" s="54"/>
      <c r="AE76" s="54">
        <f t="shared" si="108"/>
        <v>0</v>
      </c>
      <c r="AF76" s="54"/>
      <c r="AG76" s="54">
        <f t="shared" si="109"/>
        <v>0</v>
      </c>
      <c r="AH76" s="54"/>
      <c r="AI76" s="54">
        <f t="shared" si="110"/>
        <v>0</v>
      </c>
      <c r="AJ76" s="54"/>
      <c r="AK76" s="54">
        <f t="shared" si="111"/>
        <v>0</v>
      </c>
      <c r="AL76" s="54"/>
      <c r="AM76" s="54">
        <f t="shared" si="112"/>
        <v>0</v>
      </c>
      <c r="AN76" s="55">
        <f t="shared" si="7"/>
        <v>0</v>
      </c>
      <c r="AO76" s="55">
        <f t="shared" si="8"/>
        <v>0</v>
      </c>
      <c r="AP76" s="55">
        <f t="shared" si="0"/>
        <v>1</v>
      </c>
      <c r="AQ76" s="57">
        <f t="shared" si="1"/>
        <v>171.63</v>
      </c>
      <c r="AR76" s="58"/>
      <c r="AS76" s="61"/>
      <c r="AT76" s="62">
        <f t="shared" si="2"/>
        <v>0</v>
      </c>
      <c r="AU76" s="63" t="str">
        <f t="shared" si="21"/>
        <v>NÃO MEDIDO</v>
      </c>
    </row>
    <row r="77" spans="1:47" s="64" customFormat="1" ht="38.25" customHeight="1" x14ac:dyDescent="0.2">
      <c r="A77" s="64" t="s">
        <v>37</v>
      </c>
      <c r="C77" s="46" t="s">
        <v>302</v>
      </c>
      <c r="D77" s="47" t="s">
        <v>380</v>
      </c>
      <c r="E77" s="48" t="s">
        <v>61</v>
      </c>
      <c r="F77" s="49">
        <v>1</v>
      </c>
      <c r="G77" s="50"/>
      <c r="H77" s="51"/>
      <c r="I77" s="49">
        <f t="shared" si="3"/>
        <v>1</v>
      </c>
      <c r="J77" s="52" t="s">
        <v>624</v>
      </c>
      <c r="K77" s="53">
        <f t="shared" si="4"/>
        <v>312.23</v>
      </c>
      <c r="L77" s="54"/>
      <c r="M77" s="54">
        <f t="shared" si="5"/>
        <v>0</v>
      </c>
      <c r="N77" s="54"/>
      <c r="O77" s="54">
        <f t="shared" si="87"/>
        <v>0</v>
      </c>
      <c r="P77" s="54"/>
      <c r="Q77" s="54">
        <f t="shared" si="88"/>
        <v>0</v>
      </c>
      <c r="R77" s="54"/>
      <c r="S77" s="54">
        <f t="shared" si="89"/>
        <v>0</v>
      </c>
      <c r="T77" s="54"/>
      <c r="U77" s="54">
        <f t="shared" si="90"/>
        <v>0</v>
      </c>
      <c r="V77" s="54"/>
      <c r="W77" s="54">
        <f t="shared" si="91"/>
        <v>0</v>
      </c>
      <c r="X77" s="54"/>
      <c r="Y77" s="54">
        <f t="shared" si="92"/>
        <v>0</v>
      </c>
      <c r="Z77" s="54"/>
      <c r="AA77" s="54">
        <f t="shared" si="93"/>
        <v>0</v>
      </c>
      <c r="AB77" s="54"/>
      <c r="AC77" s="54">
        <f t="shared" si="94"/>
        <v>0</v>
      </c>
      <c r="AD77" s="54"/>
      <c r="AE77" s="54">
        <f t="shared" si="95"/>
        <v>0</v>
      </c>
      <c r="AF77" s="54"/>
      <c r="AG77" s="54">
        <f t="shared" si="96"/>
        <v>0</v>
      </c>
      <c r="AH77" s="54"/>
      <c r="AI77" s="54">
        <f t="shared" si="97"/>
        <v>0</v>
      </c>
      <c r="AJ77" s="54"/>
      <c r="AK77" s="54">
        <f t="shared" si="98"/>
        <v>0</v>
      </c>
      <c r="AL77" s="54"/>
      <c r="AM77" s="54">
        <f t="shared" si="99"/>
        <v>0</v>
      </c>
      <c r="AN77" s="55">
        <f t="shared" si="7"/>
        <v>0</v>
      </c>
      <c r="AO77" s="55">
        <f t="shared" si="8"/>
        <v>0</v>
      </c>
      <c r="AP77" s="55">
        <f t="shared" si="0"/>
        <v>1</v>
      </c>
      <c r="AQ77" s="57">
        <f t="shared" si="1"/>
        <v>312.23</v>
      </c>
      <c r="AR77" s="58"/>
      <c r="AS77" s="61"/>
      <c r="AT77" s="62">
        <f t="shared" si="2"/>
        <v>0</v>
      </c>
      <c r="AU77" s="63" t="str">
        <f t="shared" si="21"/>
        <v>NÃO MEDIDO</v>
      </c>
    </row>
    <row r="78" spans="1:47" s="64" customFormat="1" ht="109.5" customHeight="1" x14ac:dyDescent="0.2">
      <c r="A78" s="64" t="s">
        <v>37</v>
      </c>
      <c r="C78" s="46" t="s">
        <v>303</v>
      </c>
      <c r="D78" s="47" t="s">
        <v>381</v>
      </c>
      <c r="E78" s="48" t="s">
        <v>61</v>
      </c>
      <c r="F78" s="49">
        <v>1</v>
      </c>
      <c r="G78" s="50"/>
      <c r="H78" s="51"/>
      <c r="I78" s="49">
        <f t="shared" si="3"/>
        <v>1</v>
      </c>
      <c r="J78" s="52" t="s">
        <v>625</v>
      </c>
      <c r="K78" s="53">
        <f t="shared" si="4"/>
        <v>121</v>
      </c>
      <c r="L78" s="54"/>
      <c r="M78" s="54">
        <f t="shared" si="5"/>
        <v>0</v>
      </c>
      <c r="N78" s="54"/>
      <c r="O78" s="54">
        <f t="shared" si="87"/>
        <v>0</v>
      </c>
      <c r="P78" s="54"/>
      <c r="Q78" s="54">
        <f t="shared" si="88"/>
        <v>0</v>
      </c>
      <c r="R78" s="54"/>
      <c r="S78" s="54">
        <f t="shared" si="89"/>
        <v>0</v>
      </c>
      <c r="T78" s="54"/>
      <c r="U78" s="54">
        <f t="shared" si="90"/>
        <v>0</v>
      </c>
      <c r="V78" s="54"/>
      <c r="W78" s="54">
        <f t="shared" si="91"/>
        <v>0</v>
      </c>
      <c r="X78" s="54"/>
      <c r="Y78" s="54">
        <f t="shared" si="92"/>
        <v>0</v>
      </c>
      <c r="Z78" s="54"/>
      <c r="AA78" s="54">
        <f t="shared" si="93"/>
        <v>0</v>
      </c>
      <c r="AB78" s="54"/>
      <c r="AC78" s="54">
        <f t="shared" si="94"/>
        <v>0</v>
      </c>
      <c r="AD78" s="54"/>
      <c r="AE78" s="54">
        <f t="shared" si="95"/>
        <v>0</v>
      </c>
      <c r="AF78" s="54"/>
      <c r="AG78" s="54">
        <f t="shared" si="96"/>
        <v>0</v>
      </c>
      <c r="AH78" s="54"/>
      <c r="AI78" s="54">
        <f t="shared" si="97"/>
        <v>0</v>
      </c>
      <c r="AJ78" s="54"/>
      <c r="AK78" s="54">
        <f t="shared" si="98"/>
        <v>0</v>
      </c>
      <c r="AL78" s="54"/>
      <c r="AM78" s="54">
        <f t="shared" si="99"/>
        <v>0</v>
      </c>
      <c r="AN78" s="55">
        <f t="shared" si="7"/>
        <v>0</v>
      </c>
      <c r="AO78" s="55">
        <f t="shared" si="8"/>
        <v>0</v>
      </c>
      <c r="AP78" s="55">
        <f t="shared" si="0"/>
        <v>1</v>
      </c>
      <c r="AQ78" s="57">
        <f t="shared" si="1"/>
        <v>121</v>
      </c>
      <c r="AR78" s="58"/>
      <c r="AS78" s="61"/>
      <c r="AT78" s="62">
        <f t="shared" si="2"/>
        <v>0</v>
      </c>
      <c r="AU78" s="63" t="str">
        <f t="shared" si="21"/>
        <v>NÃO MEDIDO</v>
      </c>
    </row>
    <row r="79" spans="1:47" s="64" customFormat="1" ht="42.75" customHeight="1" x14ac:dyDescent="0.2">
      <c r="A79" s="64" t="s">
        <v>37</v>
      </c>
      <c r="C79" s="46" t="s">
        <v>304</v>
      </c>
      <c r="D79" s="47" t="s">
        <v>382</v>
      </c>
      <c r="E79" s="48" t="s">
        <v>61</v>
      </c>
      <c r="F79" s="49">
        <v>2</v>
      </c>
      <c r="G79" s="50"/>
      <c r="H79" s="51"/>
      <c r="I79" s="49">
        <f t="shared" si="3"/>
        <v>2</v>
      </c>
      <c r="J79" s="52" t="s">
        <v>626</v>
      </c>
      <c r="K79" s="53">
        <f t="shared" si="4"/>
        <v>3426.7</v>
      </c>
      <c r="L79" s="54"/>
      <c r="M79" s="54">
        <f t="shared" si="5"/>
        <v>0</v>
      </c>
      <c r="N79" s="54"/>
      <c r="O79" s="54">
        <f t="shared" si="87"/>
        <v>0</v>
      </c>
      <c r="P79" s="54"/>
      <c r="Q79" s="54">
        <f t="shared" si="88"/>
        <v>0</v>
      </c>
      <c r="R79" s="54"/>
      <c r="S79" s="54">
        <f t="shared" si="89"/>
        <v>0</v>
      </c>
      <c r="T79" s="54"/>
      <c r="U79" s="54">
        <f t="shared" si="90"/>
        <v>0</v>
      </c>
      <c r="V79" s="54"/>
      <c r="W79" s="54">
        <f t="shared" si="91"/>
        <v>0</v>
      </c>
      <c r="X79" s="54"/>
      <c r="Y79" s="54">
        <f t="shared" si="92"/>
        <v>0</v>
      </c>
      <c r="Z79" s="54"/>
      <c r="AA79" s="54">
        <f t="shared" si="93"/>
        <v>0</v>
      </c>
      <c r="AB79" s="54"/>
      <c r="AC79" s="54">
        <f t="shared" si="94"/>
        <v>0</v>
      </c>
      <c r="AD79" s="54"/>
      <c r="AE79" s="54">
        <f t="shared" si="95"/>
        <v>0</v>
      </c>
      <c r="AF79" s="54"/>
      <c r="AG79" s="54">
        <f t="shared" si="96"/>
        <v>0</v>
      </c>
      <c r="AH79" s="54"/>
      <c r="AI79" s="54">
        <f t="shared" si="97"/>
        <v>0</v>
      </c>
      <c r="AJ79" s="54"/>
      <c r="AK79" s="54">
        <f t="shared" si="98"/>
        <v>0</v>
      </c>
      <c r="AL79" s="54"/>
      <c r="AM79" s="54">
        <f t="shared" si="99"/>
        <v>0</v>
      </c>
      <c r="AN79" s="55">
        <f t="shared" si="7"/>
        <v>0</v>
      </c>
      <c r="AO79" s="55">
        <f t="shared" si="8"/>
        <v>0</v>
      </c>
      <c r="AP79" s="55">
        <f t="shared" ref="AP79:AP142" si="113">I79-AN79</f>
        <v>2</v>
      </c>
      <c r="AQ79" s="57">
        <f t="shared" ref="AQ79:AQ142" si="114">K79-AO79</f>
        <v>3426.7</v>
      </c>
      <c r="AR79" s="58"/>
      <c r="AS79" s="61"/>
      <c r="AT79" s="62">
        <f t="shared" ref="AT79:AT142" si="115">INDEX($L$11:$Y$292,ROW()-9,MATCH($AT$11,$L$11:$Y$11,0))</f>
        <v>0</v>
      </c>
      <c r="AU79" s="63" t="str">
        <f t="shared" si="21"/>
        <v>NÃO MEDIDO</v>
      </c>
    </row>
    <row r="80" spans="1:47" s="64" customFormat="1" ht="93" customHeight="1" x14ac:dyDescent="0.2">
      <c r="A80" s="64" t="s">
        <v>37</v>
      </c>
      <c r="C80" s="46" t="s">
        <v>305</v>
      </c>
      <c r="D80" s="47" t="s">
        <v>383</v>
      </c>
      <c r="E80" s="48" t="s">
        <v>61</v>
      </c>
      <c r="F80" s="49">
        <v>49</v>
      </c>
      <c r="G80" s="50"/>
      <c r="H80" s="51"/>
      <c r="I80" s="49">
        <f t="shared" ref="I80:I143" si="116">F80+G80+H80</f>
        <v>49</v>
      </c>
      <c r="J80" s="52" t="s">
        <v>627</v>
      </c>
      <c r="K80" s="53">
        <f t="shared" si="4"/>
        <v>1082.9000000000001</v>
      </c>
      <c r="L80" s="54"/>
      <c r="M80" s="54">
        <f t="shared" ref="M80:M143" si="117">ROUND(L80*$J80,2)</f>
        <v>0</v>
      </c>
      <c r="N80" s="54"/>
      <c r="O80" s="54">
        <f t="shared" si="87"/>
        <v>0</v>
      </c>
      <c r="P80" s="54"/>
      <c r="Q80" s="54">
        <f t="shared" si="88"/>
        <v>0</v>
      </c>
      <c r="R80" s="54"/>
      <c r="S80" s="54">
        <f t="shared" si="89"/>
        <v>0</v>
      </c>
      <c r="T80" s="54"/>
      <c r="U80" s="54">
        <f t="shared" si="90"/>
        <v>0</v>
      </c>
      <c r="V80" s="54"/>
      <c r="W80" s="54">
        <f t="shared" si="91"/>
        <v>0</v>
      </c>
      <c r="X80" s="54"/>
      <c r="Y80" s="54">
        <f t="shared" si="92"/>
        <v>0</v>
      </c>
      <c r="Z80" s="54"/>
      <c r="AA80" s="54">
        <f t="shared" si="93"/>
        <v>0</v>
      </c>
      <c r="AB80" s="54"/>
      <c r="AC80" s="54">
        <f t="shared" si="94"/>
        <v>0</v>
      </c>
      <c r="AD80" s="54"/>
      <c r="AE80" s="54">
        <f t="shared" si="95"/>
        <v>0</v>
      </c>
      <c r="AF80" s="54"/>
      <c r="AG80" s="54">
        <f t="shared" si="96"/>
        <v>0</v>
      </c>
      <c r="AH80" s="54"/>
      <c r="AI80" s="54">
        <f t="shared" si="97"/>
        <v>0</v>
      </c>
      <c r="AJ80" s="54"/>
      <c r="AK80" s="54">
        <f t="shared" si="98"/>
        <v>0</v>
      </c>
      <c r="AL80" s="54"/>
      <c r="AM80" s="54">
        <f t="shared" si="99"/>
        <v>0</v>
      </c>
      <c r="AN80" s="55">
        <f t="shared" ref="AN80:AN143" si="118">SUMIF($L$11:$AM$11,"QUANTIDADE",L80:AM80)</f>
        <v>0</v>
      </c>
      <c r="AO80" s="55">
        <f t="shared" ref="AO80:AO143" si="119">SUMIF($L$11:$AM$11,"VALOR MEDIDO",L80:AM80)</f>
        <v>0</v>
      </c>
      <c r="AP80" s="55">
        <f t="shared" si="113"/>
        <v>49</v>
      </c>
      <c r="AQ80" s="57">
        <f t="shared" si="114"/>
        <v>1082.9000000000001</v>
      </c>
      <c r="AR80" s="58"/>
      <c r="AS80" s="61"/>
      <c r="AT80" s="62">
        <f t="shared" si="115"/>
        <v>0</v>
      </c>
      <c r="AU80" s="63" t="str">
        <f t="shared" si="21"/>
        <v>NÃO MEDIDO</v>
      </c>
    </row>
    <row r="81" spans="1:47" s="64" customFormat="1" ht="93.75" customHeight="1" x14ac:dyDescent="0.2">
      <c r="A81" s="64" t="s">
        <v>37</v>
      </c>
      <c r="C81" s="46" t="s">
        <v>306</v>
      </c>
      <c r="D81" s="47" t="s">
        <v>384</v>
      </c>
      <c r="E81" s="48" t="s">
        <v>61</v>
      </c>
      <c r="F81" s="49">
        <v>39</v>
      </c>
      <c r="G81" s="50"/>
      <c r="H81" s="51"/>
      <c r="I81" s="49">
        <f t="shared" si="116"/>
        <v>39</v>
      </c>
      <c r="J81" s="52" t="s">
        <v>628</v>
      </c>
      <c r="K81" s="53">
        <f t="shared" ref="K81:K144" si="120">ROUND(($F81*$J81),2)+ROUND(($G81*$J81),2)+ROUND(($H81*$J81),2)</f>
        <v>973.44</v>
      </c>
      <c r="L81" s="54"/>
      <c r="M81" s="54">
        <f t="shared" si="117"/>
        <v>0</v>
      </c>
      <c r="N81" s="54"/>
      <c r="O81" s="54">
        <f t="shared" si="87"/>
        <v>0</v>
      </c>
      <c r="P81" s="54"/>
      <c r="Q81" s="54">
        <f t="shared" si="88"/>
        <v>0</v>
      </c>
      <c r="R81" s="54"/>
      <c r="S81" s="54">
        <f t="shared" si="89"/>
        <v>0</v>
      </c>
      <c r="T81" s="54"/>
      <c r="U81" s="54">
        <f t="shared" si="90"/>
        <v>0</v>
      </c>
      <c r="V81" s="54"/>
      <c r="W81" s="54">
        <f t="shared" si="91"/>
        <v>0</v>
      </c>
      <c r="X81" s="54"/>
      <c r="Y81" s="54">
        <f t="shared" si="92"/>
        <v>0</v>
      </c>
      <c r="Z81" s="54"/>
      <c r="AA81" s="54">
        <f t="shared" si="93"/>
        <v>0</v>
      </c>
      <c r="AB81" s="54"/>
      <c r="AC81" s="54">
        <f t="shared" si="94"/>
        <v>0</v>
      </c>
      <c r="AD81" s="54"/>
      <c r="AE81" s="54">
        <f t="shared" si="95"/>
        <v>0</v>
      </c>
      <c r="AF81" s="54"/>
      <c r="AG81" s="54">
        <f t="shared" si="96"/>
        <v>0</v>
      </c>
      <c r="AH81" s="54"/>
      <c r="AI81" s="54">
        <f t="shared" si="97"/>
        <v>0</v>
      </c>
      <c r="AJ81" s="54"/>
      <c r="AK81" s="54">
        <f t="shared" si="98"/>
        <v>0</v>
      </c>
      <c r="AL81" s="54"/>
      <c r="AM81" s="54">
        <f t="shared" si="99"/>
        <v>0</v>
      </c>
      <c r="AN81" s="55">
        <f t="shared" si="118"/>
        <v>0</v>
      </c>
      <c r="AO81" s="55">
        <f t="shared" si="119"/>
        <v>0</v>
      </c>
      <c r="AP81" s="55">
        <f t="shared" si="113"/>
        <v>39</v>
      </c>
      <c r="AQ81" s="57">
        <f t="shared" si="114"/>
        <v>973.44</v>
      </c>
      <c r="AR81" s="58"/>
      <c r="AS81" s="61"/>
      <c r="AT81" s="62">
        <f t="shared" si="115"/>
        <v>0</v>
      </c>
      <c r="AU81" s="63" t="str">
        <f t="shared" ref="AU81:AU144" si="121">IF(AT81&lt;&gt;0,"MEDIDO","NÃO MEDIDO")</f>
        <v>NÃO MEDIDO</v>
      </c>
    </row>
    <row r="82" spans="1:47" s="64" customFormat="1" ht="30" customHeight="1" x14ac:dyDescent="0.2">
      <c r="A82" s="6" t="s">
        <v>33</v>
      </c>
      <c r="B82" s="6"/>
      <c r="C82" s="46">
        <v>20700</v>
      </c>
      <c r="D82" s="47" t="s">
        <v>85</v>
      </c>
      <c r="E82" s="48"/>
      <c r="F82" s="49"/>
      <c r="G82" s="50"/>
      <c r="H82" s="51"/>
      <c r="I82" s="49">
        <f t="shared" si="116"/>
        <v>0</v>
      </c>
      <c r="J82" s="52"/>
      <c r="K82" s="53">
        <f t="shared" si="120"/>
        <v>0</v>
      </c>
      <c r="L82" s="54"/>
      <c r="M82" s="54">
        <f t="shared" si="117"/>
        <v>0</v>
      </c>
      <c r="N82" s="54"/>
      <c r="O82" s="54">
        <f t="shared" si="87"/>
        <v>0</v>
      </c>
      <c r="P82" s="54"/>
      <c r="Q82" s="54">
        <f t="shared" si="88"/>
        <v>0</v>
      </c>
      <c r="R82" s="54"/>
      <c r="S82" s="54">
        <f t="shared" si="89"/>
        <v>0</v>
      </c>
      <c r="T82" s="54"/>
      <c r="U82" s="54">
        <f t="shared" si="90"/>
        <v>0</v>
      </c>
      <c r="V82" s="54"/>
      <c r="W82" s="54">
        <f t="shared" si="91"/>
        <v>0</v>
      </c>
      <c r="X82" s="54"/>
      <c r="Y82" s="54">
        <f t="shared" si="92"/>
        <v>0</v>
      </c>
      <c r="Z82" s="54"/>
      <c r="AA82" s="54">
        <f t="shared" si="93"/>
        <v>0</v>
      </c>
      <c r="AB82" s="54"/>
      <c r="AC82" s="54">
        <f t="shared" si="94"/>
        <v>0</v>
      </c>
      <c r="AD82" s="54"/>
      <c r="AE82" s="54">
        <f t="shared" si="95"/>
        <v>0</v>
      </c>
      <c r="AF82" s="54"/>
      <c r="AG82" s="54">
        <f t="shared" si="96"/>
        <v>0</v>
      </c>
      <c r="AH82" s="54"/>
      <c r="AI82" s="54">
        <f t="shared" si="97"/>
        <v>0</v>
      </c>
      <c r="AJ82" s="54"/>
      <c r="AK82" s="54">
        <f t="shared" si="98"/>
        <v>0</v>
      </c>
      <c r="AL82" s="54"/>
      <c r="AM82" s="54">
        <f t="shared" si="99"/>
        <v>0</v>
      </c>
      <c r="AN82" s="55">
        <f t="shared" si="118"/>
        <v>0</v>
      </c>
      <c r="AO82" s="55">
        <f t="shared" si="119"/>
        <v>0</v>
      </c>
      <c r="AP82" s="55">
        <f t="shared" si="113"/>
        <v>0</v>
      </c>
      <c r="AQ82" s="57">
        <f t="shared" si="114"/>
        <v>0</v>
      </c>
      <c r="AR82" s="58"/>
      <c r="AS82" s="61"/>
      <c r="AT82" s="62">
        <f t="shared" si="115"/>
        <v>0</v>
      </c>
      <c r="AU82" s="60" t="str">
        <f>IF(COUNTIF(AU83:AU126,"MEDIDO")&lt;&gt;0,"MEDIDO","NÃO MEDIDO")</f>
        <v>MEDIDO</v>
      </c>
    </row>
    <row r="83" spans="1:47" s="64" customFormat="1" ht="43.5" customHeight="1" x14ac:dyDescent="0.2">
      <c r="A83" s="64" t="s">
        <v>37</v>
      </c>
      <c r="C83" s="46" t="s">
        <v>98</v>
      </c>
      <c r="D83" s="47" t="s">
        <v>99</v>
      </c>
      <c r="E83" s="48" t="s">
        <v>61</v>
      </c>
      <c r="F83" s="49">
        <v>12</v>
      </c>
      <c r="G83" s="50"/>
      <c r="H83" s="51"/>
      <c r="I83" s="49">
        <f t="shared" si="116"/>
        <v>12</v>
      </c>
      <c r="J83" s="52">
        <v>15.58</v>
      </c>
      <c r="K83" s="53">
        <f t="shared" si="120"/>
        <v>186.96</v>
      </c>
      <c r="L83" s="54"/>
      <c r="M83" s="54">
        <f t="shared" si="117"/>
        <v>0</v>
      </c>
      <c r="N83" s="54"/>
      <c r="O83" s="54">
        <f t="shared" si="87"/>
        <v>0</v>
      </c>
      <c r="P83" s="54"/>
      <c r="Q83" s="54">
        <f t="shared" si="88"/>
        <v>0</v>
      </c>
      <c r="R83" s="54"/>
      <c r="S83" s="54">
        <f t="shared" si="89"/>
        <v>0</v>
      </c>
      <c r="T83" s="54"/>
      <c r="U83" s="54">
        <f t="shared" si="90"/>
        <v>0</v>
      </c>
      <c r="V83" s="54"/>
      <c r="W83" s="54">
        <f t="shared" si="91"/>
        <v>0</v>
      </c>
      <c r="X83" s="54"/>
      <c r="Y83" s="54">
        <f t="shared" si="92"/>
        <v>0</v>
      </c>
      <c r="Z83" s="54"/>
      <c r="AA83" s="54">
        <f t="shared" si="93"/>
        <v>0</v>
      </c>
      <c r="AB83" s="54"/>
      <c r="AC83" s="54">
        <f t="shared" si="94"/>
        <v>0</v>
      </c>
      <c r="AD83" s="54"/>
      <c r="AE83" s="54">
        <f t="shared" si="95"/>
        <v>0</v>
      </c>
      <c r="AF83" s="54"/>
      <c r="AG83" s="54">
        <f t="shared" si="96"/>
        <v>0</v>
      </c>
      <c r="AH83" s="54"/>
      <c r="AI83" s="54">
        <f t="shared" si="97"/>
        <v>0</v>
      </c>
      <c r="AJ83" s="54"/>
      <c r="AK83" s="54">
        <f t="shared" si="98"/>
        <v>0</v>
      </c>
      <c r="AL83" s="54"/>
      <c r="AM83" s="54">
        <f t="shared" si="99"/>
        <v>0</v>
      </c>
      <c r="AN83" s="55">
        <f t="shared" si="118"/>
        <v>0</v>
      </c>
      <c r="AO83" s="55">
        <f t="shared" si="119"/>
        <v>0</v>
      </c>
      <c r="AP83" s="55">
        <f t="shared" si="113"/>
        <v>12</v>
      </c>
      <c r="AQ83" s="57">
        <f t="shared" si="114"/>
        <v>186.96</v>
      </c>
      <c r="AR83" s="58"/>
      <c r="AS83" s="61"/>
      <c r="AT83" s="62">
        <f t="shared" si="115"/>
        <v>0</v>
      </c>
      <c r="AU83" s="63" t="str">
        <f t="shared" si="121"/>
        <v>NÃO MEDIDO</v>
      </c>
    </row>
    <row r="84" spans="1:47" s="64" customFormat="1" ht="59.25" customHeight="1" x14ac:dyDescent="0.2">
      <c r="A84" s="64" t="s">
        <v>37</v>
      </c>
      <c r="C84" s="46" t="s">
        <v>100</v>
      </c>
      <c r="D84" s="47" t="s">
        <v>101</v>
      </c>
      <c r="E84" s="48" t="s">
        <v>61</v>
      </c>
      <c r="F84" s="49">
        <v>12</v>
      </c>
      <c r="G84" s="50"/>
      <c r="H84" s="51"/>
      <c r="I84" s="49">
        <f t="shared" si="116"/>
        <v>12</v>
      </c>
      <c r="J84" s="52">
        <v>10.89</v>
      </c>
      <c r="K84" s="53">
        <f t="shared" si="120"/>
        <v>130.68</v>
      </c>
      <c r="L84" s="54"/>
      <c r="M84" s="54">
        <f t="shared" si="117"/>
        <v>0</v>
      </c>
      <c r="N84" s="54"/>
      <c r="O84" s="54">
        <f t="shared" si="87"/>
        <v>0</v>
      </c>
      <c r="P84" s="54"/>
      <c r="Q84" s="54">
        <f t="shared" si="88"/>
        <v>0</v>
      </c>
      <c r="R84" s="54"/>
      <c r="S84" s="54">
        <f t="shared" si="89"/>
        <v>0</v>
      </c>
      <c r="T84" s="54"/>
      <c r="U84" s="54">
        <f t="shared" si="90"/>
        <v>0</v>
      </c>
      <c r="V84" s="54"/>
      <c r="W84" s="54">
        <f t="shared" si="91"/>
        <v>0</v>
      </c>
      <c r="X84" s="54"/>
      <c r="Y84" s="54">
        <f t="shared" si="92"/>
        <v>0</v>
      </c>
      <c r="Z84" s="54"/>
      <c r="AA84" s="54">
        <f t="shared" si="93"/>
        <v>0</v>
      </c>
      <c r="AB84" s="54"/>
      <c r="AC84" s="54">
        <f t="shared" si="94"/>
        <v>0</v>
      </c>
      <c r="AD84" s="54"/>
      <c r="AE84" s="54">
        <f t="shared" si="95"/>
        <v>0</v>
      </c>
      <c r="AF84" s="54"/>
      <c r="AG84" s="54">
        <f t="shared" si="96"/>
        <v>0</v>
      </c>
      <c r="AH84" s="54"/>
      <c r="AI84" s="54">
        <f t="shared" si="97"/>
        <v>0</v>
      </c>
      <c r="AJ84" s="54"/>
      <c r="AK84" s="54">
        <f t="shared" si="98"/>
        <v>0</v>
      </c>
      <c r="AL84" s="54"/>
      <c r="AM84" s="54">
        <f t="shared" si="99"/>
        <v>0</v>
      </c>
      <c r="AN84" s="55">
        <f t="shared" si="118"/>
        <v>0</v>
      </c>
      <c r="AO84" s="55">
        <f t="shared" si="119"/>
        <v>0</v>
      </c>
      <c r="AP84" s="55">
        <f t="shared" si="113"/>
        <v>12</v>
      </c>
      <c r="AQ84" s="57">
        <f t="shared" si="114"/>
        <v>130.68</v>
      </c>
      <c r="AR84" s="58"/>
      <c r="AS84" s="61"/>
      <c r="AT84" s="62">
        <f t="shared" si="115"/>
        <v>0</v>
      </c>
      <c r="AU84" s="63" t="str">
        <f t="shared" si="121"/>
        <v>NÃO MEDIDO</v>
      </c>
    </row>
    <row r="85" spans="1:47" s="64" customFormat="1" ht="39.75" customHeight="1" x14ac:dyDescent="0.2">
      <c r="A85" s="64" t="s">
        <v>37</v>
      </c>
      <c r="C85" s="46" t="s">
        <v>385</v>
      </c>
      <c r="D85" s="47" t="s">
        <v>386</v>
      </c>
      <c r="E85" s="48" t="s">
        <v>61</v>
      </c>
      <c r="F85" s="49">
        <v>45</v>
      </c>
      <c r="G85" s="50"/>
      <c r="H85" s="51"/>
      <c r="I85" s="49">
        <f t="shared" si="116"/>
        <v>45</v>
      </c>
      <c r="J85" s="52">
        <v>3.82</v>
      </c>
      <c r="K85" s="53">
        <f t="shared" si="120"/>
        <v>171.9</v>
      </c>
      <c r="L85" s="54"/>
      <c r="M85" s="54">
        <f t="shared" si="117"/>
        <v>0</v>
      </c>
      <c r="N85" s="54"/>
      <c r="O85" s="54">
        <f t="shared" si="87"/>
        <v>0</v>
      </c>
      <c r="P85" s="54"/>
      <c r="Q85" s="54">
        <f t="shared" si="88"/>
        <v>0</v>
      </c>
      <c r="R85" s="54"/>
      <c r="S85" s="54">
        <f t="shared" si="89"/>
        <v>0</v>
      </c>
      <c r="T85" s="54"/>
      <c r="U85" s="54">
        <f t="shared" si="90"/>
        <v>0</v>
      </c>
      <c r="V85" s="54"/>
      <c r="W85" s="54">
        <f t="shared" si="91"/>
        <v>0</v>
      </c>
      <c r="X85" s="54"/>
      <c r="Y85" s="54">
        <f t="shared" si="92"/>
        <v>0</v>
      </c>
      <c r="Z85" s="54"/>
      <c r="AA85" s="54">
        <f t="shared" si="93"/>
        <v>0</v>
      </c>
      <c r="AB85" s="54"/>
      <c r="AC85" s="54">
        <f t="shared" si="94"/>
        <v>0</v>
      </c>
      <c r="AD85" s="54"/>
      <c r="AE85" s="54">
        <f t="shared" si="95"/>
        <v>0</v>
      </c>
      <c r="AF85" s="54"/>
      <c r="AG85" s="54">
        <f t="shared" si="96"/>
        <v>0</v>
      </c>
      <c r="AH85" s="54"/>
      <c r="AI85" s="54">
        <f t="shared" si="97"/>
        <v>0</v>
      </c>
      <c r="AJ85" s="54"/>
      <c r="AK85" s="54">
        <f t="shared" si="98"/>
        <v>0</v>
      </c>
      <c r="AL85" s="54"/>
      <c r="AM85" s="54">
        <f t="shared" si="99"/>
        <v>0</v>
      </c>
      <c r="AN85" s="55">
        <f t="shared" si="118"/>
        <v>0</v>
      </c>
      <c r="AO85" s="55">
        <f t="shared" si="119"/>
        <v>0</v>
      </c>
      <c r="AP85" s="55">
        <f t="shared" si="113"/>
        <v>45</v>
      </c>
      <c r="AQ85" s="57">
        <f t="shared" si="114"/>
        <v>171.9</v>
      </c>
      <c r="AR85" s="58"/>
      <c r="AS85" s="61"/>
      <c r="AT85" s="62">
        <f t="shared" si="115"/>
        <v>0</v>
      </c>
      <c r="AU85" s="63" t="str">
        <f t="shared" si="121"/>
        <v>NÃO MEDIDO</v>
      </c>
    </row>
    <row r="86" spans="1:47" s="64" customFormat="1" ht="48.75" customHeight="1" x14ac:dyDescent="0.2">
      <c r="A86" s="64" t="s">
        <v>37</v>
      </c>
      <c r="C86" s="46" t="s">
        <v>387</v>
      </c>
      <c r="D86" s="47" t="s">
        <v>388</v>
      </c>
      <c r="E86" s="48" t="s">
        <v>61</v>
      </c>
      <c r="F86" s="49">
        <v>60</v>
      </c>
      <c r="G86" s="50"/>
      <c r="H86" s="51"/>
      <c r="I86" s="49">
        <f t="shared" si="116"/>
        <v>60</v>
      </c>
      <c r="J86" s="52">
        <v>6.84</v>
      </c>
      <c r="K86" s="53">
        <f t="shared" si="120"/>
        <v>410.4</v>
      </c>
      <c r="L86" s="54"/>
      <c r="M86" s="54">
        <f t="shared" si="117"/>
        <v>0</v>
      </c>
      <c r="N86" s="54"/>
      <c r="O86" s="54">
        <f t="shared" si="87"/>
        <v>0</v>
      </c>
      <c r="P86" s="54"/>
      <c r="Q86" s="54">
        <f t="shared" si="88"/>
        <v>0</v>
      </c>
      <c r="R86" s="54"/>
      <c r="S86" s="54">
        <f t="shared" si="89"/>
        <v>0</v>
      </c>
      <c r="T86" s="54"/>
      <c r="U86" s="54">
        <f t="shared" si="90"/>
        <v>0</v>
      </c>
      <c r="V86" s="54"/>
      <c r="W86" s="54">
        <f t="shared" si="91"/>
        <v>0</v>
      </c>
      <c r="X86" s="54"/>
      <c r="Y86" s="54">
        <f t="shared" si="92"/>
        <v>0</v>
      </c>
      <c r="Z86" s="54"/>
      <c r="AA86" s="54">
        <f t="shared" si="93"/>
        <v>0</v>
      </c>
      <c r="AB86" s="54"/>
      <c r="AC86" s="54">
        <f t="shared" si="94"/>
        <v>0</v>
      </c>
      <c r="AD86" s="54"/>
      <c r="AE86" s="54">
        <f t="shared" si="95"/>
        <v>0</v>
      </c>
      <c r="AF86" s="54"/>
      <c r="AG86" s="54">
        <f t="shared" si="96"/>
        <v>0</v>
      </c>
      <c r="AH86" s="54"/>
      <c r="AI86" s="54">
        <f t="shared" si="97"/>
        <v>0</v>
      </c>
      <c r="AJ86" s="54"/>
      <c r="AK86" s="54">
        <f t="shared" si="98"/>
        <v>0</v>
      </c>
      <c r="AL86" s="54"/>
      <c r="AM86" s="54">
        <f t="shared" si="99"/>
        <v>0</v>
      </c>
      <c r="AN86" s="55">
        <f t="shared" si="118"/>
        <v>0</v>
      </c>
      <c r="AO86" s="55">
        <f t="shared" si="119"/>
        <v>0</v>
      </c>
      <c r="AP86" s="55">
        <f t="shared" si="113"/>
        <v>60</v>
      </c>
      <c r="AQ86" s="57">
        <f t="shared" si="114"/>
        <v>410.4</v>
      </c>
      <c r="AR86" s="58"/>
      <c r="AS86" s="61"/>
      <c r="AT86" s="62">
        <f t="shared" si="115"/>
        <v>0</v>
      </c>
      <c r="AU86" s="63" t="str">
        <f t="shared" si="121"/>
        <v>NÃO MEDIDO</v>
      </c>
    </row>
    <row r="87" spans="1:47" s="64" customFormat="1" ht="47.25" customHeight="1" x14ac:dyDescent="0.2">
      <c r="A87" s="64" t="s">
        <v>37</v>
      </c>
      <c r="C87" s="46" t="s">
        <v>389</v>
      </c>
      <c r="D87" s="47" t="s">
        <v>390</v>
      </c>
      <c r="E87" s="48" t="s">
        <v>61</v>
      </c>
      <c r="F87" s="49">
        <v>24</v>
      </c>
      <c r="G87" s="50"/>
      <c r="H87" s="51"/>
      <c r="I87" s="49">
        <f t="shared" si="116"/>
        <v>24</v>
      </c>
      <c r="J87" s="52">
        <v>11.04</v>
      </c>
      <c r="K87" s="53">
        <f t="shared" si="120"/>
        <v>264.95999999999998</v>
      </c>
      <c r="L87" s="54"/>
      <c r="M87" s="54">
        <f t="shared" si="117"/>
        <v>0</v>
      </c>
      <c r="N87" s="54"/>
      <c r="O87" s="54">
        <f t="shared" si="87"/>
        <v>0</v>
      </c>
      <c r="P87" s="54"/>
      <c r="Q87" s="54">
        <f t="shared" si="88"/>
        <v>0</v>
      </c>
      <c r="R87" s="54"/>
      <c r="S87" s="54">
        <f t="shared" si="89"/>
        <v>0</v>
      </c>
      <c r="T87" s="54"/>
      <c r="U87" s="54">
        <f t="shared" si="90"/>
        <v>0</v>
      </c>
      <c r="V87" s="54"/>
      <c r="W87" s="54">
        <f t="shared" si="91"/>
        <v>0</v>
      </c>
      <c r="X87" s="54"/>
      <c r="Y87" s="54">
        <f t="shared" si="92"/>
        <v>0</v>
      </c>
      <c r="Z87" s="54"/>
      <c r="AA87" s="54">
        <f t="shared" si="93"/>
        <v>0</v>
      </c>
      <c r="AB87" s="54"/>
      <c r="AC87" s="54">
        <f t="shared" si="94"/>
        <v>0</v>
      </c>
      <c r="AD87" s="54"/>
      <c r="AE87" s="54">
        <f t="shared" si="95"/>
        <v>0</v>
      </c>
      <c r="AF87" s="54"/>
      <c r="AG87" s="54">
        <f t="shared" si="96"/>
        <v>0</v>
      </c>
      <c r="AH87" s="54"/>
      <c r="AI87" s="54">
        <f t="shared" si="97"/>
        <v>0</v>
      </c>
      <c r="AJ87" s="54"/>
      <c r="AK87" s="54">
        <f t="shared" si="98"/>
        <v>0</v>
      </c>
      <c r="AL87" s="54"/>
      <c r="AM87" s="54">
        <f t="shared" si="99"/>
        <v>0</v>
      </c>
      <c r="AN87" s="55">
        <f t="shared" si="118"/>
        <v>0</v>
      </c>
      <c r="AO87" s="55">
        <f t="shared" si="119"/>
        <v>0</v>
      </c>
      <c r="AP87" s="55">
        <f t="shared" si="113"/>
        <v>24</v>
      </c>
      <c r="AQ87" s="57">
        <f t="shared" si="114"/>
        <v>264.95999999999998</v>
      </c>
      <c r="AR87" s="58"/>
      <c r="AS87" s="61"/>
      <c r="AT87" s="62">
        <f t="shared" si="115"/>
        <v>0</v>
      </c>
      <c r="AU87" s="63" t="str">
        <f t="shared" si="121"/>
        <v>NÃO MEDIDO</v>
      </c>
    </row>
    <row r="88" spans="1:47" s="64" customFormat="1" ht="39.75" customHeight="1" x14ac:dyDescent="0.2">
      <c r="A88" s="64" t="s">
        <v>37</v>
      </c>
      <c r="C88" s="46" t="s">
        <v>94</v>
      </c>
      <c r="D88" s="47" t="s">
        <v>95</v>
      </c>
      <c r="E88" s="48" t="s">
        <v>61</v>
      </c>
      <c r="F88" s="49">
        <v>9</v>
      </c>
      <c r="G88" s="50"/>
      <c r="H88" s="51"/>
      <c r="I88" s="49">
        <f t="shared" si="116"/>
        <v>9</v>
      </c>
      <c r="J88" s="52">
        <v>110.3</v>
      </c>
      <c r="K88" s="53">
        <f t="shared" si="120"/>
        <v>992.7</v>
      </c>
      <c r="L88" s="54"/>
      <c r="M88" s="54">
        <f t="shared" si="117"/>
        <v>0</v>
      </c>
      <c r="N88" s="54"/>
      <c r="O88" s="54">
        <f t="shared" si="87"/>
        <v>0</v>
      </c>
      <c r="P88" s="54"/>
      <c r="Q88" s="54">
        <f t="shared" si="88"/>
        <v>0</v>
      </c>
      <c r="R88" s="54"/>
      <c r="S88" s="54">
        <f t="shared" si="89"/>
        <v>0</v>
      </c>
      <c r="T88" s="54"/>
      <c r="U88" s="54">
        <f t="shared" si="90"/>
        <v>0</v>
      </c>
      <c r="V88" s="54"/>
      <c r="W88" s="54">
        <f t="shared" si="91"/>
        <v>0</v>
      </c>
      <c r="X88" s="54"/>
      <c r="Y88" s="54">
        <f t="shared" si="92"/>
        <v>0</v>
      </c>
      <c r="Z88" s="54"/>
      <c r="AA88" s="54">
        <f t="shared" si="93"/>
        <v>0</v>
      </c>
      <c r="AB88" s="54"/>
      <c r="AC88" s="54">
        <f t="shared" si="94"/>
        <v>0</v>
      </c>
      <c r="AD88" s="54"/>
      <c r="AE88" s="54">
        <f t="shared" si="95"/>
        <v>0</v>
      </c>
      <c r="AF88" s="54"/>
      <c r="AG88" s="54">
        <f t="shared" si="96"/>
        <v>0</v>
      </c>
      <c r="AH88" s="54"/>
      <c r="AI88" s="54">
        <f t="shared" si="97"/>
        <v>0</v>
      </c>
      <c r="AJ88" s="54"/>
      <c r="AK88" s="54">
        <f t="shared" si="98"/>
        <v>0</v>
      </c>
      <c r="AL88" s="54"/>
      <c r="AM88" s="54">
        <f t="shared" si="99"/>
        <v>0</v>
      </c>
      <c r="AN88" s="55">
        <f t="shared" si="118"/>
        <v>0</v>
      </c>
      <c r="AO88" s="55">
        <f t="shared" si="119"/>
        <v>0</v>
      </c>
      <c r="AP88" s="55">
        <f t="shared" si="113"/>
        <v>9</v>
      </c>
      <c r="AQ88" s="57">
        <f t="shared" si="114"/>
        <v>992.7</v>
      </c>
      <c r="AR88" s="58"/>
      <c r="AS88" s="61"/>
      <c r="AT88" s="62">
        <f t="shared" si="115"/>
        <v>4</v>
      </c>
      <c r="AU88" s="63" t="str">
        <f t="shared" si="121"/>
        <v>MEDIDO</v>
      </c>
    </row>
    <row r="89" spans="1:47" s="64" customFormat="1" ht="39.75" customHeight="1" x14ac:dyDescent="0.2">
      <c r="A89" s="64" t="s">
        <v>37</v>
      </c>
      <c r="C89" s="46" t="s">
        <v>88</v>
      </c>
      <c r="D89" s="47" t="s">
        <v>89</v>
      </c>
      <c r="E89" s="48" t="s">
        <v>61</v>
      </c>
      <c r="F89" s="49">
        <v>5</v>
      </c>
      <c r="G89" s="50"/>
      <c r="H89" s="51"/>
      <c r="I89" s="49">
        <f t="shared" si="116"/>
        <v>5</v>
      </c>
      <c r="J89" s="52">
        <v>198.26</v>
      </c>
      <c r="K89" s="53">
        <f t="shared" si="120"/>
        <v>991.3</v>
      </c>
      <c r="L89" s="54">
        <v>4</v>
      </c>
      <c r="M89" s="54">
        <f t="shared" si="117"/>
        <v>793.04</v>
      </c>
      <c r="N89" s="54"/>
      <c r="O89" s="54">
        <f t="shared" si="87"/>
        <v>0</v>
      </c>
      <c r="P89" s="54"/>
      <c r="Q89" s="54">
        <f t="shared" si="88"/>
        <v>0</v>
      </c>
      <c r="R89" s="54"/>
      <c r="S89" s="54">
        <f t="shared" si="89"/>
        <v>0</v>
      </c>
      <c r="T89" s="54"/>
      <c r="U89" s="54">
        <f t="shared" si="90"/>
        <v>0</v>
      </c>
      <c r="V89" s="54"/>
      <c r="W89" s="54">
        <f t="shared" si="91"/>
        <v>0</v>
      </c>
      <c r="X89" s="54"/>
      <c r="Y89" s="54">
        <f t="shared" si="92"/>
        <v>0</v>
      </c>
      <c r="Z89" s="54"/>
      <c r="AA89" s="54">
        <f t="shared" si="93"/>
        <v>0</v>
      </c>
      <c r="AB89" s="54"/>
      <c r="AC89" s="54">
        <f t="shared" si="94"/>
        <v>0</v>
      </c>
      <c r="AD89" s="54"/>
      <c r="AE89" s="54">
        <f t="shared" si="95"/>
        <v>0</v>
      </c>
      <c r="AF89" s="54"/>
      <c r="AG89" s="54">
        <f t="shared" si="96"/>
        <v>0</v>
      </c>
      <c r="AH89" s="54"/>
      <c r="AI89" s="54">
        <f t="shared" si="97"/>
        <v>0</v>
      </c>
      <c r="AJ89" s="54"/>
      <c r="AK89" s="54">
        <f t="shared" si="98"/>
        <v>0</v>
      </c>
      <c r="AL89" s="54"/>
      <c r="AM89" s="54">
        <f t="shared" si="99"/>
        <v>0</v>
      </c>
      <c r="AN89" s="55">
        <f t="shared" si="118"/>
        <v>0</v>
      </c>
      <c r="AO89" s="55">
        <f t="shared" si="119"/>
        <v>0</v>
      </c>
      <c r="AP89" s="55">
        <f t="shared" si="113"/>
        <v>5</v>
      </c>
      <c r="AQ89" s="57">
        <f t="shared" si="114"/>
        <v>991.3</v>
      </c>
      <c r="AR89" s="58"/>
      <c r="AS89" s="61"/>
      <c r="AT89" s="62">
        <f t="shared" si="115"/>
        <v>0</v>
      </c>
      <c r="AU89" s="63" t="str">
        <f t="shared" si="121"/>
        <v>NÃO MEDIDO</v>
      </c>
    </row>
    <row r="90" spans="1:47" s="64" customFormat="1" ht="36.75" customHeight="1" x14ac:dyDescent="0.2">
      <c r="A90" s="64" t="s">
        <v>37</v>
      </c>
      <c r="C90" s="46" t="s">
        <v>90</v>
      </c>
      <c r="D90" s="47" t="s">
        <v>391</v>
      </c>
      <c r="E90" s="48" t="s">
        <v>61</v>
      </c>
      <c r="F90" s="49">
        <v>1</v>
      </c>
      <c r="G90" s="50"/>
      <c r="H90" s="51"/>
      <c r="I90" s="49">
        <f t="shared" si="116"/>
        <v>1</v>
      </c>
      <c r="J90" s="115">
        <v>46.81</v>
      </c>
      <c r="K90" s="53">
        <f t="shared" si="120"/>
        <v>46.81</v>
      </c>
      <c r="L90" s="54"/>
      <c r="M90" s="54">
        <f t="shared" si="117"/>
        <v>0</v>
      </c>
      <c r="N90" s="54"/>
      <c r="O90" s="54">
        <f t="shared" si="87"/>
        <v>0</v>
      </c>
      <c r="P90" s="54"/>
      <c r="Q90" s="54">
        <f t="shared" si="88"/>
        <v>0</v>
      </c>
      <c r="R90" s="54"/>
      <c r="S90" s="54">
        <f t="shared" si="89"/>
        <v>0</v>
      </c>
      <c r="T90" s="54"/>
      <c r="U90" s="54">
        <f t="shared" si="90"/>
        <v>0</v>
      </c>
      <c r="V90" s="54"/>
      <c r="W90" s="54">
        <f t="shared" si="91"/>
        <v>0</v>
      </c>
      <c r="X90" s="54"/>
      <c r="Y90" s="54">
        <f t="shared" si="92"/>
        <v>0</v>
      </c>
      <c r="Z90" s="54"/>
      <c r="AA90" s="54">
        <f t="shared" si="93"/>
        <v>0</v>
      </c>
      <c r="AB90" s="54"/>
      <c r="AC90" s="54">
        <f t="shared" si="94"/>
        <v>0</v>
      </c>
      <c r="AD90" s="54"/>
      <c r="AE90" s="54">
        <f t="shared" si="95"/>
        <v>0</v>
      </c>
      <c r="AF90" s="54"/>
      <c r="AG90" s="54">
        <f t="shared" si="96"/>
        <v>0</v>
      </c>
      <c r="AH90" s="54"/>
      <c r="AI90" s="54">
        <f t="shared" si="97"/>
        <v>0</v>
      </c>
      <c r="AJ90" s="54"/>
      <c r="AK90" s="54">
        <f t="shared" si="98"/>
        <v>0</v>
      </c>
      <c r="AL90" s="54"/>
      <c r="AM90" s="54">
        <f t="shared" si="99"/>
        <v>0</v>
      </c>
      <c r="AN90" s="55">
        <f t="shared" si="118"/>
        <v>0</v>
      </c>
      <c r="AO90" s="55">
        <f t="shared" si="119"/>
        <v>0</v>
      </c>
      <c r="AP90" s="55">
        <f t="shared" si="113"/>
        <v>1</v>
      </c>
      <c r="AQ90" s="57">
        <f t="shared" si="114"/>
        <v>46.81</v>
      </c>
      <c r="AR90" s="58"/>
      <c r="AS90" s="61"/>
      <c r="AT90" s="62">
        <f t="shared" si="115"/>
        <v>1</v>
      </c>
      <c r="AU90" s="63" t="str">
        <f t="shared" si="121"/>
        <v>MEDIDO</v>
      </c>
    </row>
    <row r="91" spans="1:47" s="64" customFormat="1" ht="36.75" customHeight="1" x14ac:dyDescent="0.2">
      <c r="A91" s="64" t="s">
        <v>37</v>
      </c>
      <c r="C91" s="46" t="s">
        <v>91</v>
      </c>
      <c r="D91" s="47" t="s">
        <v>392</v>
      </c>
      <c r="E91" s="48" t="s">
        <v>61</v>
      </c>
      <c r="F91" s="49">
        <v>3</v>
      </c>
      <c r="G91" s="50"/>
      <c r="H91" s="51"/>
      <c r="I91" s="49">
        <f t="shared" si="116"/>
        <v>3</v>
      </c>
      <c r="J91" s="115" t="s">
        <v>629</v>
      </c>
      <c r="K91" s="53">
        <f t="shared" si="120"/>
        <v>39.57</v>
      </c>
      <c r="L91" s="54">
        <v>1</v>
      </c>
      <c r="M91" s="54">
        <f t="shared" si="117"/>
        <v>13.19</v>
      </c>
      <c r="N91" s="54"/>
      <c r="O91" s="54">
        <f t="shared" si="87"/>
        <v>0</v>
      </c>
      <c r="P91" s="54"/>
      <c r="Q91" s="54">
        <f t="shared" si="88"/>
        <v>0</v>
      </c>
      <c r="R91" s="54"/>
      <c r="S91" s="54">
        <f t="shared" si="89"/>
        <v>0</v>
      </c>
      <c r="T91" s="54"/>
      <c r="U91" s="54">
        <f t="shared" si="90"/>
        <v>0</v>
      </c>
      <c r="V91" s="54"/>
      <c r="W91" s="54">
        <f t="shared" si="91"/>
        <v>0</v>
      </c>
      <c r="X91" s="54"/>
      <c r="Y91" s="54">
        <f t="shared" si="92"/>
        <v>0</v>
      </c>
      <c r="Z91" s="54"/>
      <c r="AA91" s="54">
        <f t="shared" si="93"/>
        <v>0</v>
      </c>
      <c r="AB91" s="54"/>
      <c r="AC91" s="54">
        <f t="shared" si="94"/>
        <v>0</v>
      </c>
      <c r="AD91" s="54"/>
      <c r="AE91" s="54">
        <f t="shared" si="95"/>
        <v>0</v>
      </c>
      <c r="AF91" s="54"/>
      <c r="AG91" s="54">
        <f t="shared" si="96"/>
        <v>0</v>
      </c>
      <c r="AH91" s="54"/>
      <c r="AI91" s="54">
        <f t="shared" si="97"/>
        <v>0</v>
      </c>
      <c r="AJ91" s="54"/>
      <c r="AK91" s="54">
        <f t="shared" si="98"/>
        <v>0</v>
      </c>
      <c r="AL91" s="54"/>
      <c r="AM91" s="54">
        <f t="shared" si="99"/>
        <v>0</v>
      </c>
      <c r="AN91" s="55">
        <f t="shared" si="118"/>
        <v>0</v>
      </c>
      <c r="AO91" s="55">
        <f t="shared" si="119"/>
        <v>0</v>
      </c>
      <c r="AP91" s="55">
        <f t="shared" si="113"/>
        <v>3</v>
      </c>
      <c r="AQ91" s="57">
        <f t="shared" si="114"/>
        <v>39.57</v>
      </c>
      <c r="AR91" s="58"/>
      <c r="AS91" s="61"/>
      <c r="AT91" s="62">
        <f t="shared" si="115"/>
        <v>12</v>
      </c>
      <c r="AU91" s="63" t="str">
        <f t="shared" si="121"/>
        <v>MEDIDO</v>
      </c>
    </row>
    <row r="92" spans="1:47" s="64" customFormat="1" ht="36.75" customHeight="1" x14ac:dyDescent="0.2">
      <c r="A92" s="64" t="s">
        <v>37</v>
      </c>
      <c r="C92" s="46" t="s">
        <v>92</v>
      </c>
      <c r="D92" s="47" t="s">
        <v>393</v>
      </c>
      <c r="E92" s="48" t="s">
        <v>61</v>
      </c>
      <c r="F92" s="49">
        <v>13</v>
      </c>
      <c r="G92" s="50"/>
      <c r="H92" s="51"/>
      <c r="I92" s="49">
        <f t="shared" si="116"/>
        <v>13</v>
      </c>
      <c r="J92" s="115" t="s">
        <v>630</v>
      </c>
      <c r="K92" s="53">
        <f t="shared" si="120"/>
        <v>200.59</v>
      </c>
      <c r="L92" s="54">
        <v>12</v>
      </c>
      <c r="M92" s="54">
        <f t="shared" si="117"/>
        <v>185.16</v>
      </c>
      <c r="N92" s="54"/>
      <c r="O92" s="54">
        <f t="shared" si="87"/>
        <v>0</v>
      </c>
      <c r="P92" s="54"/>
      <c r="Q92" s="54">
        <f t="shared" si="88"/>
        <v>0</v>
      </c>
      <c r="R92" s="54"/>
      <c r="S92" s="54">
        <f t="shared" si="89"/>
        <v>0</v>
      </c>
      <c r="T92" s="54"/>
      <c r="U92" s="54">
        <f t="shared" si="90"/>
        <v>0</v>
      </c>
      <c r="V92" s="54"/>
      <c r="W92" s="54">
        <f t="shared" si="91"/>
        <v>0</v>
      </c>
      <c r="X92" s="54"/>
      <c r="Y92" s="54">
        <f t="shared" si="92"/>
        <v>0</v>
      </c>
      <c r="Z92" s="54"/>
      <c r="AA92" s="54">
        <f t="shared" si="93"/>
        <v>0</v>
      </c>
      <c r="AB92" s="54"/>
      <c r="AC92" s="54">
        <f t="shared" si="94"/>
        <v>0</v>
      </c>
      <c r="AD92" s="54"/>
      <c r="AE92" s="54">
        <f t="shared" si="95"/>
        <v>0</v>
      </c>
      <c r="AF92" s="54"/>
      <c r="AG92" s="54">
        <f t="shared" si="96"/>
        <v>0</v>
      </c>
      <c r="AH92" s="54"/>
      <c r="AI92" s="54">
        <f t="shared" si="97"/>
        <v>0</v>
      </c>
      <c r="AJ92" s="54"/>
      <c r="AK92" s="54">
        <f t="shared" si="98"/>
        <v>0</v>
      </c>
      <c r="AL92" s="54"/>
      <c r="AM92" s="54">
        <f t="shared" si="99"/>
        <v>0</v>
      </c>
      <c r="AN92" s="55">
        <f t="shared" si="118"/>
        <v>0</v>
      </c>
      <c r="AO92" s="55">
        <f t="shared" si="119"/>
        <v>0</v>
      </c>
      <c r="AP92" s="55">
        <f t="shared" si="113"/>
        <v>13</v>
      </c>
      <c r="AQ92" s="57">
        <f t="shared" si="114"/>
        <v>200.59</v>
      </c>
      <c r="AR92" s="58"/>
      <c r="AS92" s="61"/>
      <c r="AT92" s="62">
        <f t="shared" si="115"/>
        <v>8</v>
      </c>
      <c r="AU92" s="63" t="str">
        <f t="shared" si="121"/>
        <v>MEDIDO</v>
      </c>
    </row>
    <row r="93" spans="1:47" s="64" customFormat="1" ht="36.75" customHeight="1" x14ac:dyDescent="0.2">
      <c r="A93" s="64" t="s">
        <v>37</v>
      </c>
      <c r="C93" s="46" t="s">
        <v>181</v>
      </c>
      <c r="D93" s="47" t="s">
        <v>394</v>
      </c>
      <c r="E93" s="48" t="s">
        <v>73</v>
      </c>
      <c r="F93" s="49">
        <v>30</v>
      </c>
      <c r="G93" s="50"/>
      <c r="H93" s="51"/>
      <c r="I93" s="49">
        <f t="shared" si="116"/>
        <v>30</v>
      </c>
      <c r="J93" s="115" t="s">
        <v>631</v>
      </c>
      <c r="K93" s="53">
        <f t="shared" si="120"/>
        <v>975.3</v>
      </c>
      <c r="L93" s="54">
        <v>8</v>
      </c>
      <c r="M93" s="54">
        <f t="shared" si="117"/>
        <v>260.08</v>
      </c>
      <c r="N93" s="54"/>
      <c r="O93" s="54">
        <f t="shared" si="87"/>
        <v>0</v>
      </c>
      <c r="P93" s="54"/>
      <c r="Q93" s="54">
        <f t="shared" si="88"/>
        <v>0</v>
      </c>
      <c r="R93" s="54"/>
      <c r="S93" s="54">
        <f t="shared" si="89"/>
        <v>0</v>
      </c>
      <c r="T93" s="54"/>
      <c r="U93" s="54">
        <f t="shared" si="90"/>
        <v>0</v>
      </c>
      <c r="V93" s="54"/>
      <c r="W93" s="54">
        <f t="shared" si="91"/>
        <v>0</v>
      </c>
      <c r="X93" s="54"/>
      <c r="Y93" s="54">
        <f t="shared" si="92"/>
        <v>0</v>
      </c>
      <c r="Z93" s="54"/>
      <c r="AA93" s="54">
        <f t="shared" si="93"/>
        <v>0</v>
      </c>
      <c r="AB93" s="54"/>
      <c r="AC93" s="54">
        <f t="shared" si="94"/>
        <v>0</v>
      </c>
      <c r="AD93" s="54"/>
      <c r="AE93" s="54">
        <f t="shared" si="95"/>
        <v>0</v>
      </c>
      <c r="AF93" s="54"/>
      <c r="AG93" s="54">
        <f t="shared" si="96"/>
        <v>0</v>
      </c>
      <c r="AH93" s="54"/>
      <c r="AI93" s="54">
        <f t="shared" si="97"/>
        <v>0</v>
      </c>
      <c r="AJ93" s="54"/>
      <c r="AK93" s="54">
        <f t="shared" si="98"/>
        <v>0</v>
      </c>
      <c r="AL93" s="54"/>
      <c r="AM93" s="54">
        <f t="shared" si="99"/>
        <v>0</v>
      </c>
      <c r="AN93" s="55">
        <f t="shared" si="118"/>
        <v>0</v>
      </c>
      <c r="AO93" s="55">
        <f t="shared" si="119"/>
        <v>0</v>
      </c>
      <c r="AP93" s="55">
        <f t="shared" si="113"/>
        <v>30</v>
      </c>
      <c r="AQ93" s="57">
        <f t="shared" si="114"/>
        <v>975.3</v>
      </c>
      <c r="AR93" s="58"/>
      <c r="AS93" s="61"/>
      <c r="AT93" s="62">
        <f t="shared" si="115"/>
        <v>0</v>
      </c>
      <c r="AU93" s="63" t="str">
        <f t="shared" si="121"/>
        <v>NÃO MEDIDO</v>
      </c>
    </row>
    <row r="94" spans="1:47" s="64" customFormat="1" ht="31.5" customHeight="1" x14ac:dyDescent="0.2">
      <c r="A94" s="64" t="s">
        <v>37</v>
      </c>
      <c r="C94" s="46" t="s">
        <v>307</v>
      </c>
      <c r="D94" s="47" t="s">
        <v>395</v>
      </c>
      <c r="E94" s="48" t="s">
        <v>73</v>
      </c>
      <c r="F94" s="49">
        <v>21</v>
      </c>
      <c r="G94" s="50"/>
      <c r="H94" s="51"/>
      <c r="I94" s="49">
        <f t="shared" si="116"/>
        <v>21</v>
      </c>
      <c r="J94" s="52" t="s">
        <v>632</v>
      </c>
      <c r="K94" s="53">
        <f t="shared" si="120"/>
        <v>260.19</v>
      </c>
      <c r="L94" s="54"/>
      <c r="M94" s="54">
        <f t="shared" si="117"/>
        <v>0</v>
      </c>
      <c r="N94" s="54"/>
      <c r="O94" s="54">
        <f t="shared" si="87"/>
        <v>0</v>
      </c>
      <c r="P94" s="54"/>
      <c r="Q94" s="54">
        <f t="shared" ref="Q94:Q209" si="122">ROUND(P94*$J94,2)</f>
        <v>0</v>
      </c>
      <c r="R94" s="54"/>
      <c r="S94" s="54">
        <f t="shared" si="89"/>
        <v>0</v>
      </c>
      <c r="T94" s="54"/>
      <c r="U94" s="54">
        <f t="shared" si="90"/>
        <v>0</v>
      </c>
      <c r="V94" s="54"/>
      <c r="W94" s="54">
        <f t="shared" si="91"/>
        <v>0</v>
      </c>
      <c r="X94" s="54"/>
      <c r="Y94" s="54">
        <f t="shared" si="92"/>
        <v>0</v>
      </c>
      <c r="Z94" s="54"/>
      <c r="AA94" s="54">
        <f t="shared" si="93"/>
        <v>0</v>
      </c>
      <c r="AB94" s="54"/>
      <c r="AC94" s="54">
        <f t="shared" si="94"/>
        <v>0</v>
      </c>
      <c r="AD94" s="54"/>
      <c r="AE94" s="54">
        <f t="shared" si="95"/>
        <v>0</v>
      </c>
      <c r="AF94" s="54"/>
      <c r="AG94" s="54">
        <f t="shared" si="96"/>
        <v>0</v>
      </c>
      <c r="AH94" s="54"/>
      <c r="AI94" s="54">
        <f t="shared" si="97"/>
        <v>0</v>
      </c>
      <c r="AJ94" s="54"/>
      <c r="AK94" s="54">
        <f t="shared" si="98"/>
        <v>0</v>
      </c>
      <c r="AL94" s="54"/>
      <c r="AM94" s="54">
        <f t="shared" si="99"/>
        <v>0</v>
      </c>
      <c r="AN94" s="55">
        <f t="shared" si="118"/>
        <v>0</v>
      </c>
      <c r="AO94" s="55">
        <f t="shared" si="119"/>
        <v>0</v>
      </c>
      <c r="AP94" s="55">
        <f t="shared" si="113"/>
        <v>21</v>
      </c>
      <c r="AQ94" s="57">
        <f t="shared" si="114"/>
        <v>260.19</v>
      </c>
      <c r="AR94" s="58"/>
      <c r="AS94" s="61"/>
      <c r="AT94" s="62">
        <f t="shared" si="115"/>
        <v>12.2</v>
      </c>
      <c r="AU94" s="63" t="str">
        <f t="shared" si="121"/>
        <v>MEDIDO</v>
      </c>
    </row>
    <row r="95" spans="1:47" s="64" customFormat="1" ht="31.5" customHeight="1" x14ac:dyDescent="0.2">
      <c r="A95" s="64" t="s">
        <v>37</v>
      </c>
      <c r="C95" s="46" t="s">
        <v>182</v>
      </c>
      <c r="D95" s="47" t="s">
        <v>396</v>
      </c>
      <c r="E95" s="48" t="s">
        <v>73</v>
      </c>
      <c r="F95" s="49">
        <v>96</v>
      </c>
      <c r="G95" s="50"/>
      <c r="H95" s="51"/>
      <c r="I95" s="49">
        <f t="shared" si="116"/>
        <v>96</v>
      </c>
      <c r="J95" s="52" t="s">
        <v>633</v>
      </c>
      <c r="K95" s="53">
        <f t="shared" si="120"/>
        <v>1417.92</v>
      </c>
      <c r="L95" s="54">
        <v>12.2</v>
      </c>
      <c r="M95" s="54">
        <f t="shared" si="117"/>
        <v>180.19</v>
      </c>
      <c r="N95" s="54"/>
      <c r="O95" s="54">
        <f t="shared" si="87"/>
        <v>0</v>
      </c>
      <c r="P95" s="54"/>
      <c r="Q95" s="54">
        <f t="shared" si="122"/>
        <v>0</v>
      </c>
      <c r="R95" s="54"/>
      <c r="S95" s="54">
        <f t="shared" si="89"/>
        <v>0</v>
      </c>
      <c r="T95" s="54"/>
      <c r="U95" s="54">
        <f t="shared" si="90"/>
        <v>0</v>
      </c>
      <c r="V95" s="54"/>
      <c r="W95" s="54">
        <f t="shared" si="91"/>
        <v>0</v>
      </c>
      <c r="X95" s="54"/>
      <c r="Y95" s="54">
        <f t="shared" si="92"/>
        <v>0</v>
      </c>
      <c r="Z95" s="54"/>
      <c r="AA95" s="54">
        <f t="shared" si="93"/>
        <v>0</v>
      </c>
      <c r="AB95" s="54"/>
      <c r="AC95" s="54">
        <f t="shared" si="94"/>
        <v>0</v>
      </c>
      <c r="AD95" s="54"/>
      <c r="AE95" s="54">
        <f t="shared" si="95"/>
        <v>0</v>
      </c>
      <c r="AF95" s="54"/>
      <c r="AG95" s="54">
        <f t="shared" si="96"/>
        <v>0</v>
      </c>
      <c r="AH95" s="54"/>
      <c r="AI95" s="54">
        <f t="shared" si="97"/>
        <v>0</v>
      </c>
      <c r="AJ95" s="54"/>
      <c r="AK95" s="54">
        <f t="shared" si="98"/>
        <v>0</v>
      </c>
      <c r="AL95" s="54"/>
      <c r="AM95" s="54">
        <f t="shared" si="99"/>
        <v>0</v>
      </c>
      <c r="AN95" s="55">
        <f t="shared" si="118"/>
        <v>0</v>
      </c>
      <c r="AO95" s="55">
        <f t="shared" si="119"/>
        <v>0</v>
      </c>
      <c r="AP95" s="55">
        <f t="shared" si="113"/>
        <v>96</v>
      </c>
      <c r="AQ95" s="57">
        <f t="shared" si="114"/>
        <v>1417.92</v>
      </c>
      <c r="AR95" s="58"/>
      <c r="AS95" s="61"/>
      <c r="AT95" s="62">
        <f t="shared" si="115"/>
        <v>4</v>
      </c>
      <c r="AU95" s="63" t="str">
        <f t="shared" si="121"/>
        <v>MEDIDO</v>
      </c>
    </row>
    <row r="96" spans="1:47" s="64" customFormat="1" ht="31.5" customHeight="1" x14ac:dyDescent="0.2">
      <c r="A96" s="64" t="s">
        <v>37</v>
      </c>
      <c r="C96" s="46" t="s">
        <v>86</v>
      </c>
      <c r="D96" s="47" t="s">
        <v>397</v>
      </c>
      <c r="E96" s="48" t="s">
        <v>61</v>
      </c>
      <c r="F96" s="49">
        <v>5</v>
      </c>
      <c r="G96" s="50"/>
      <c r="H96" s="51"/>
      <c r="I96" s="49">
        <f t="shared" si="116"/>
        <v>5</v>
      </c>
      <c r="J96" s="52" t="s">
        <v>634</v>
      </c>
      <c r="K96" s="53">
        <f t="shared" si="120"/>
        <v>218.1</v>
      </c>
      <c r="L96" s="54">
        <v>4</v>
      </c>
      <c r="M96" s="54">
        <f t="shared" si="117"/>
        <v>174.48</v>
      </c>
      <c r="N96" s="54"/>
      <c r="O96" s="54">
        <f t="shared" ref="O96:O112" si="123">ROUND(N96*$J96,2)</f>
        <v>0</v>
      </c>
      <c r="P96" s="54"/>
      <c r="Q96" s="54">
        <f t="shared" si="122"/>
        <v>0</v>
      </c>
      <c r="R96" s="54"/>
      <c r="S96" s="54">
        <f t="shared" ref="S96:S209" si="124">ROUND(R96*$J96,2)</f>
        <v>0</v>
      </c>
      <c r="T96" s="54"/>
      <c r="U96" s="54">
        <f t="shared" ref="U96:U209" si="125">ROUND(T96*$J96,2)</f>
        <v>0</v>
      </c>
      <c r="V96" s="54"/>
      <c r="W96" s="54">
        <f t="shared" si="91"/>
        <v>0</v>
      </c>
      <c r="X96" s="54"/>
      <c r="Y96" s="54">
        <f t="shared" ref="Y96:Y112" si="126">ROUND(X96*$J96,2)</f>
        <v>0</v>
      </c>
      <c r="Z96" s="54"/>
      <c r="AA96" s="54">
        <f t="shared" ref="AA96:AA112" si="127">ROUND(Z96*$J96,2)</f>
        <v>0</v>
      </c>
      <c r="AB96" s="54"/>
      <c r="AC96" s="54">
        <f t="shared" ref="AC96:AC112" si="128">ROUND(AB96*$J96,2)</f>
        <v>0</v>
      </c>
      <c r="AD96" s="54"/>
      <c r="AE96" s="54">
        <f t="shared" ref="AE96:AE112" si="129">ROUND(AD96*$J96,2)</f>
        <v>0</v>
      </c>
      <c r="AF96" s="54"/>
      <c r="AG96" s="54">
        <f t="shared" ref="AG96:AG112" si="130">ROUND(AF96*$J96,2)</f>
        <v>0</v>
      </c>
      <c r="AH96" s="54"/>
      <c r="AI96" s="54">
        <f t="shared" ref="AI96:AI112" si="131">ROUND(AH96*$J96,2)</f>
        <v>0</v>
      </c>
      <c r="AJ96" s="54"/>
      <c r="AK96" s="54">
        <f t="shared" ref="AK96:AK112" si="132">ROUND(AJ96*$J96,2)</f>
        <v>0</v>
      </c>
      <c r="AL96" s="54"/>
      <c r="AM96" s="54">
        <f t="shared" ref="AM96:AM112" si="133">ROUND(AL96*$J96,2)</f>
        <v>0</v>
      </c>
      <c r="AN96" s="55">
        <f t="shared" si="118"/>
        <v>0</v>
      </c>
      <c r="AO96" s="55">
        <f t="shared" si="119"/>
        <v>0</v>
      </c>
      <c r="AP96" s="55">
        <f t="shared" si="113"/>
        <v>5</v>
      </c>
      <c r="AQ96" s="57">
        <f t="shared" si="114"/>
        <v>218.1</v>
      </c>
      <c r="AR96" s="58"/>
      <c r="AS96" s="61"/>
      <c r="AT96" s="62">
        <f t="shared" si="115"/>
        <v>0</v>
      </c>
      <c r="AU96" s="63" t="str">
        <f t="shared" si="121"/>
        <v>NÃO MEDIDO</v>
      </c>
    </row>
    <row r="97" spans="1:47" s="64" customFormat="1" ht="31.5" customHeight="1" x14ac:dyDescent="0.2">
      <c r="A97" s="64" t="s">
        <v>37</v>
      </c>
      <c r="C97" s="46" t="s">
        <v>87</v>
      </c>
      <c r="D97" s="47" t="s">
        <v>398</v>
      </c>
      <c r="E97" s="48" t="s">
        <v>61</v>
      </c>
      <c r="F97" s="49">
        <v>2</v>
      </c>
      <c r="G97" s="50"/>
      <c r="H97" s="51"/>
      <c r="I97" s="49">
        <f t="shared" si="116"/>
        <v>2</v>
      </c>
      <c r="J97" s="52" t="s">
        <v>635</v>
      </c>
      <c r="K97" s="53">
        <f t="shared" si="120"/>
        <v>212.86</v>
      </c>
      <c r="L97" s="54"/>
      <c r="M97" s="54">
        <f t="shared" si="117"/>
        <v>0</v>
      </c>
      <c r="N97" s="54"/>
      <c r="O97" s="54">
        <f t="shared" si="123"/>
        <v>0</v>
      </c>
      <c r="P97" s="54"/>
      <c r="Q97" s="54">
        <f t="shared" si="122"/>
        <v>0</v>
      </c>
      <c r="R97" s="54"/>
      <c r="S97" s="54">
        <f t="shared" si="124"/>
        <v>0</v>
      </c>
      <c r="T97" s="54"/>
      <c r="U97" s="54">
        <f t="shared" si="125"/>
        <v>0</v>
      </c>
      <c r="V97" s="54"/>
      <c r="W97" s="54">
        <f t="shared" si="91"/>
        <v>0</v>
      </c>
      <c r="X97" s="54"/>
      <c r="Y97" s="54">
        <f t="shared" si="126"/>
        <v>0</v>
      </c>
      <c r="Z97" s="54"/>
      <c r="AA97" s="54">
        <f t="shared" si="127"/>
        <v>0</v>
      </c>
      <c r="AB97" s="54"/>
      <c r="AC97" s="54">
        <f t="shared" si="128"/>
        <v>0</v>
      </c>
      <c r="AD97" s="54"/>
      <c r="AE97" s="54">
        <f t="shared" si="129"/>
        <v>0</v>
      </c>
      <c r="AF97" s="54"/>
      <c r="AG97" s="54">
        <f t="shared" si="130"/>
        <v>0</v>
      </c>
      <c r="AH97" s="54"/>
      <c r="AI97" s="54">
        <f t="shared" si="131"/>
        <v>0</v>
      </c>
      <c r="AJ97" s="54"/>
      <c r="AK97" s="54">
        <f t="shared" si="132"/>
        <v>0</v>
      </c>
      <c r="AL97" s="54"/>
      <c r="AM97" s="54">
        <f t="shared" si="133"/>
        <v>0</v>
      </c>
      <c r="AN97" s="55">
        <f t="shared" si="118"/>
        <v>0</v>
      </c>
      <c r="AO97" s="55">
        <f t="shared" si="119"/>
        <v>0</v>
      </c>
      <c r="AP97" s="55">
        <f t="shared" si="113"/>
        <v>2</v>
      </c>
      <c r="AQ97" s="57">
        <f t="shared" si="114"/>
        <v>212.86</v>
      </c>
      <c r="AR97" s="58"/>
      <c r="AS97" s="61"/>
      <c r="AT97" s="62">
        <f t="shared" si="115"/>
        <v>0</v>
      </c>
      <c r="AU97" s="63" t="str">
        <f t="shared" si="121"/>
        <v>NÃO MEDIDO</v>
      </c>
    </row>
    <row r="98" spans="1:47" s="64" customFormat="1" ht="37.5" customHeight="1" x14ac:dyDescent="0.2">
      <c r="A98" s="64" t="s">
        <v>37</v>
      </c>
      <c r="C98" s="46" t="s">
        <v>96</v>
      </c>
      <c r="D98" s="47" t="s">
        <v>399</v>
      </c>
      <c r="E98" s="48" t="s">
        <v>61</v>
      </c>
      <c r="F98" s="49">
        <v>15</v>
      </c>
      <c r="G98" s="50"/>
      <c r="H98" s="51"/>
      <c r="I98" s="49">
        <f t="shared" si="116"/>
        <v>15</v>
      </c>
      <c r="J98" s="52" t="s">
        <v>636</v>
      </c>
      <c r="K98" s="53">
        <f t="shared" si="120"/>
        <v>32.4</v>
      </c>
      <c r="L98" s="54"/>
      <c r="M98" s="54">
        <f t="shared" si="117"/>
        <v>0</v>
      </c>
      <c r="N98" s="54"/>
      <c r="O98" s="54">
        <f t="shared" si="123"/>
        <v>0</v>
      </c>
      <c r="P98" s="54"/>
      <c r="Q98" s="54">
        <f t="shared" si="122"/>
        <v>0</v>
      </c>
      <c r="R98" s="54"/>
      <c r="S98" s="54">
        <f t="shared" si="124"/>
        <v>0</v>
      </c>
      <c r="T98" s="54"/>
      <c r="U98" s="54">
        <f t="shared" si="125"/>
        <v>0</v>
      </c>
      <c r="V98" s="54"/>
      <c r="W98" s="54">
        <f t="shared" si="91"/>
        <v>0</v>
      </c>
      <c r="X98" s="54"/>
      <c r="Y98" s="54">
        <f t="shared" si="126"/>
        <v>0</v>
      </c>
      <c r="Z98" s="54"/>
      <c r="AA98" s="54">
        <f t="shared" si="127"/>
        <v>0</v>
      </c>
      <c r="AB98" s="54"/>
      <c r="AC98" s="54">
        <f t="shared" si="128"/>
        <v>0</v>
      </c>
      <c r="AD98" s="54"/>
      <c r="AE98" s="54">
        <f t="shared" si="129"/>
        <v>0</v>
      </c>
      <c r="AF98" s="54"/>
      <c r="AG98" s="54">
        <f t="shared" si="130"/>
        <v>0</v>
      </c>
      <c r="AH98" s="54"/>
      <c r="AI98" s="54">
        <f t="shared" si="131"/>
        <v>0</v>
      </c>
      <c r="AJ98" s="54"/>
      <c r="AK98" s="54">
        <f t="shared" si="132"/>
        <v>0</v>
      </c>
      <c r="AL98" s="54"/>
      <c r="AM98" s="54">
        <f t="shared" si="133"/>
        <v>0</v>
      </c>
      <c r="AN98" s="55">
        <f t="shared" si="118"/>
        <v>0</v>
      </c>
      <c r="AO98" s="55">
        <f t="shared" si="119"/>
        <v>0</v>
      </c>
      <c r="AP98" s="55">
        <f t="shared" si="113"/>
        <v>15</v>
      </c>
      <c r="AQ98" s="57">
        <f t="shared" si="114"/>
        <v>32.4</v>
      </c>
      <c r="AR98" s="58"/>
      <c r="AS98" s="61"/>
      <c r="AT98" s="62">
        <f t="shared" si="115"/>
        <v>0</v>
      </c>
      <c r="AU98" s="63" t="str">
        <f t="shared" si="121"/>
        <v>NÃO MEDIDO</v>
      </c>
    </row>
    <row r="99" spans="1:47" s="64" customFormat="1" ht="55.5" customHeight="1" x14ac:dyDescent="0.2">
      <c r="A99" s="64" t="s">
        <v>37</v>
      </c>
      <c r="C99" s="46" t="s">
        <v>308</v>
      </c>
      <c r="D99" s="47" t="s">
        <v>400</v>
      </c>
      <c r="E99" s="48" t="s">
        <v>61</v>
      </c>
      <c r="F99" s="49">
        <v>10</v>
      </c>
      <c r="G99" s="50"/>
      <c r="H99" s="51"/>
      <c r="I99" s="49">
        <f t="shared" si="116"/>
        <v>10</v>
      </c>
      <c r="J99" s="52" t="s">
        <v>637</v>
      </c>
      <c r="K99" s="53">
        <f t="shared" si="120"/>
        <v>28.5</v>
      </c>
      <c r="L99" s="54"/>
      <c r="M99" s="54">
        <f t="shared" si="117"/>
        <v>0</v>
      </c>
      <c r="N99" s="54"/>
      <c r="O99" s="54">
        <f t="shared" si="123"/>
        <v>0</v>
      </c>
      <c r="P99" s="54"/>
      <c r="Q99" s="54">
        <f t="shared" si="122"/>
        <v>0</v>
      </c>
      <c r="R99" s="54"/>
      <c r="S99" s="54">
        <f t="shared" si="124"/>
        <v>0</v>
      </c>
      <c r="T99" s="54"/>
      <c r="U99" s="54">
        <f t="shared" si="125"/>
        <v>0</v>
      </c>
      <c r="V99" s="54"/>
      <c r="W99" s="54">
        <f t="shared" si="91"/>
        <v>0</v>
      </c>
      <c r="X99" s="54"/>
      <c r="Y99" s="54">
        <f t="shared" si="126"/>
        <v>0</v>
      </c>
      <c r="Z99" s="54"/>
      <c r="AA99" s="54">
        <f t="shared" si="127"/>
        <v>0</v>
      </c>
      <c r="AB99" s="54"/>
      <c r="AC99" s="54">
        <f t="shared" si="128"/>
        <v>0</v>
      </c>
      <c r="AD99" s="54"/>
      <c r="AE99" s="54">
        <f t="shared" si="129"/>
        <v>0</v>
      </c>
      <c r="AF99" s="54"/>
      <c r="AG99" s="54">
        <f t="shared" si="130"/>
        <v>0</v>
      </c>
      <c r="AH99" s="54"/>
      <c r="AI99" s="54">
        <f t="shared" si="131"/>
        <v>0</v>
      </c>
      <c r="AJ99" s="54"/>
      <c r="AK99" s="54">
        <f t="shared" si="132"/>
        <v>0</v>
      </c>
      <c r="AL99" s="54"/>
      <c r="AM99" s="54">
        <f t="shared" si="133"/>
        <v>0</v>
      </c>
      <c r="AN99" s="55">
        <f t="shared" si="118"/>
        <v>0</v>
      </c>
      <c r="AO99" s="55">
        <f t="shared" si="119"/>
        <v>0</v>
      </c>
      <c r="AP99" s="55">
        <f t="shared" si="113"/>
        <v>10</v>
      </c>
      <c r="AQ99" s="57">
        <f t="shared" si="114"/>
        <v>28.5</v>
      </c>
      <c r="AR99" s="58"/>
      <c r="AS99" s="61"/>
      <c r="AT99" s="62">
        <f t="shared" si="115"/>
        <v>4</v>
      </c>
      <c r="AU99" s="63" t="str">
        <f t="shared" si="121"/>
        <v>MEDIDO</v>
      </c>
    </row>
    <row r="100" spans="1:47" s="64" customFormat="1" ht="60.75" customHeight="1" x14ac:dyDescent="0.2">
      <c r="A100" s="64" t="s">
        <v>37</v>
      </c>
      <c r="C100" s="46" t="s">
        <v>97</v>
      </c>
      <c r="D100" s="47" t="s">
        <v>401</v>
      </c>
      <c r="E100" s="48" t="s">
        <v>61</v>
      </c>
      <c r="F100" s="49">
        <v>5</v>
      </c>
      <c r="G100" s="50"/>
      <c r="H100" s="51"/>
      <c r="I100" s="49">
        <f t="shared" si="116"/>
        <v>5</v>
      </c>
      <c r="J100" s="52" t="s">
        <v>638</v>
      </c>
      <c r="K100" s="53">
        <f t="shared" si="120"/>
        <v>685.05</v>
      </c>
      <c r="L100" s="54">
        <v>4</v>
      </c>
      <c r="M100" s="54">
        <f t="shared" si="117"/>
        <v>548.04</v>
      </c>
      <c r="N100" s="54"/>
      <c r="O100" s="54">
        <f t="shared" si="123"/>
        <v>0</v>
      </c>
      <c r="P100" s="54"/>
      <c r="Q100" s="54">
        <f t="shared" si="122"/>
        <v>0</v>
      </c>
      <c r="R100" s="54"/>
      <c r="S100" s="54">
        <f t="shared" si="124"/>
        <v>0</v>
      </c>
      <c r="T100" s="54"/>
      <c r="U100" s="54">
        <f t="shared" si="125"/>
        <v>0</v>
      </c>
      <c r="V100" s="54"/>
      <c r="W100" s="54">
        <f t="shared" si="91"/>
        <v>0</v>
      </c>
      <c r="X100" s="54"/>
      <c r="Y100" s="54">
        <f t="shared" si="126"/>
        <v>0</v>
      </c>
      <c r="Z100" s="54"/>
      <c r="AA100" s="54">
        <f t="shared" si="127"/>
        <v>0</v>
      </c>
      <c r="AB100" s="54"/>
      <c r="AC100" s="54">
        <f t="shared" si="128"/>
        <v>0</v>
      </c>
      <c r="AD100" s="54"/>
      <c r="AE100" s="54">
        <f t="shared" si="129"/>
        <v>0</v>
      </c>
      <c r="AF100" s="54"/>
      <c r="AG100" s="54">
        <f t="shared" si="130"/>
        <v>0</v>
      </c>
      <c r="AH100" s="54"/>
      <c r="AI100" s="54">
        <f t="shared" si="131"/>
        <v>0</v>
      </c>
      <c r="AJ100" s="54"/>
      <c r="AK100" s="54">
        <f t="shared" si="132"/>
        <v>0</v>
      </c>
      <c r="AL100" s="54"/>
      <c r="AM100" s="54">
        <f t="shared" si="133"/>
        <v>0</v>
      </c>
      <c r="AN100" s="55">
        <f t="shared" si="118"/>
        <v>0</v>
      </c>
      <c r="AO100" s="55">
        <f t="shared" si="119"/>
        <v>0</v>
      </c>
      <c r="AP100" s="55">
        <f t="shared" si="113"/>
        <v>5</v>
      </c>
      <c r="AQ100" s="57">
        <f t="shared" si="114"/>
        <v>685.05</v>
      </c>
      <c r="AR100" s="58"/>
      <c r="AS100" s="61"/>
      <c r="AT100" s="62">
        <f t="shared" si="115"/>
        <v>0</v>
      </c>
      <c r="AU100" s="63" t="str">
        <f t="shared" si="121"/>
        <v>NÃO MEDIDO</v>
      </c>
    </row>
    <row r="101" spans="1:47" s="64" customFormat="1" ht="48.75" customHeight="1" x14ac:dyDescent="0.2">
      <c r="A101" s="64" t="s">
        <v>37</v>
      </c>
      <c r="C101" s="46" t="s">
        <v>93</v>
      </c>
      <c r="D101" s="47" t="s">
        <v>402</v>
      </c>
      <c r="E101" s="48" t="s">
        <v>73</v>
      </c>
      <c r="F101" s="49">
        <v>27</v>
      </c>
      <c r="G101" s="50"/>
      <c r="H101" s="51"/>
      <c r="I101" s="49">
        <f t="shared" si="116"/>
        <v>27</v>
      </c>
      <c r="J101" s="52" t="s">
        <v>639</v>
      </c>
      <c r="K101" s="53">
        <f t="shared" si="120"/>
        <v>1033.29</v>
      </c>
      <c r="L101" s="54"/>
      <c r="M101" s="54">
        <f t="shared" si="117"/>
        <v>0</v>
      </c>
      <c r="N101" s="54"/>
      <c r="O101" s="54">
        <f t="shared" si="123"/>
        <v>0</v>
      </c>
      <c r="P101" s="54"/>
      <c r="Q101" s="54">
        <f t="shared" si="122"/>
        <v>0</v>
      </c>
      <c r="R101" s="54"/>
      <c r="S101" s="54">
        <f t="shared" si="124"/>
        <v>0</v>
      </c>
      <c r="T101" s="54"/>
      <c r="U101" s="54">
        <f t="shared" si="125"/>
        <v>0</v>
      </c>
      <c r="V101" s="54"/>
      <c r="W101" s="54">
        <f t="shared" si="91"/>
        <v>0</v>
      </c>
      <c r="X101" s="54"/>
      <c r="Y101" s="54">
        <f t="shared" si="126"/>
        <v>0</v>
      </c>
      <c r="Z101" s="54"/>
      <c r="AA101" s="54">
        <f t="shared" si="127"/>
        <v>0</v>
      </c>
      <c r="AB101" s="54"/>
      <c r="AC101" s="54">
        <f t="shared" si="128"/>
        <v>0</v>
      </c>
      <c r="AD101" s="54"/>
      <c r="AE101" s="54">
        <f t="shared" si="129"/>
        <v>0</v>
      </c>
      <c r="AF101" s="54"/>
      <c r="AG101" s="54">
        <f t="shared" si="130"/>
        <v>0</v>
      </c>
      <c r="AH101" s="54"/>
      <c r="AI101" s="54">
        <f t="shared" si="131"/>
        <v>0</v>
      </c>
      <c r="AJ101" s="54"/>
      <c r="AK101" s="54">
        <f t="shared" si="132"/>
        <v>0</v>
      </c>
      <c r="AL101" s="54"/>
      <c r="AM101" s="54">
        <f t="shared" si="133"/>
        <v>0</v>
      </c>
      <c r="AN101" s="55">
        <f t="shared" si="118"/>
        <v>0</v>
      </c>
      <c r="AO101" s="55">
        <f t="shared" si="119"/>
        <v>0</v>
      </c>
      <c r="AP101" s="55">
        <f t="shared" si="113"/>
        <v>27</v>
      </c>
      <c r="AQ101" s="57">
        <f t="shared" si="114"/>
        <v>1033.29</v>
      </c>
      <c r="AR101" s="58"/>
      <c r="AS101" s="61"/>
      <c r="AT101" s="62">
        <f t="shared" si="115"/>
        <v>0</v>
      </c>
      <c r="AU101" s="63" t="str">
        <f t="shared" si="121"/>
        <v>NÃO MEDIDO</v>
      </c>
    </row>
    <row r="102" spans="1:47" s="64" customFormat="1" ht="47.25" customHeight="1" x14ac:dyDescent="0.2">
      <c r="A102" s="64" t="s">
        <v>37</v>
      </c>
      <c r="C102" s="46" t="s">
        <v>309</v>
      </c>
      <c r="D102" s="47" t="s">
        <v>403</v>
      </c>
      <c r="E102" s="48" t="s">
        <v>73</v>
      </c>
      <c r="F102" s="49">
        <v>27</v>
      </c>
      <c r="G102" s="50"/>
      <c r="H102" s="51"/>
      <c r="I102" s="49">
        <f t="shared" si="116"/>
        <v>27</v>
      </c>
      <c r="J102" s="52" t="s">
        <v>640</v>
      </c>
      <c r="K102" s="53">
        <f t="shared" si="120"/>
        <v>1947.51</v>
      </c>
      <c r="L102" s="54"/>
      <c r="M102" s="54">
        <f t="shared" si="117"/>
        <v>0</v>
      </c>
      <c r="N102" s="54"/>
      <c r="O102" s="54">
        <f t="shared" si="123"/>
        <v>0</v>
      </c>
      <c r="P102" s="54"/>
      <c r="Q102" s="54">
        <f t="shared" si="122"/>
        <v>0</v>
      </c>
      <c r="R102" s="54"/>
      <c r="S102" s="54">
        <f t="shared" si="124"/>
        <v>0</v>
      </c>
      <c r="T102" s="54"/>
      <c r="U102" s="54">
        <f t="shared" si="125"/>
        <v>0</v>
      </c>
      <c r="V102" s="54"/>
      <c r="W102" s="54">
        <f t="shared" si="91"/>
        <v>0</v>
      </c>
      <c r="X102" s="54"/>
      <c r="Y102" s="54">
        <f t="shared" si="126"/>
        <v>0</v>
      </c>
      <c r="Z102" s="54"/>
      <c r="AA102" s="54">
        <f t="shared" si="127"/>
        <v>0</v>
      </c>
      <c r="AB102" s="54"/>
      <c r="AC102" s="54">
        <f t="shared" si="128"/>
        <v>0</v>
      </c>
      <c r="AD102" s="54"/>
      <c r="AE102" s="54">
        <f t="shared" si="129"/>
        <v>0</v>
      </c>
      <c r="AF102" s="54"/>
      <c r="AG102" s="54">
        <f t="shared" si="130"/>
        <v>0</v>
      </c>
      <c r="AH102" s="54"/>
      <c r="AI102" s="54">
        <f t="shared" si="131"/>
        <v>0</v>
      </c>
      <c r="AJ102" s="54"/>
      <c r="AK102" s="54">
        <f t="shared" si="132"/>
        <v>0</v>
      </c>
      <c r="AL102" s="54"/>
      <c r="AM102" s="54">
        <f t="shared" si="133"/>
        <v>0</v>
      </c>
      <c r="AN102" s="55">
        <f t="shared" si="118"/>
        <v>0</v>
      </c>
      <c r="AO102" s="55">
        <f t="shared" si="119"/>
        <v>0</v>
      </c>
      <c r="AP102" s="55">
        <f t="shared" si="113"/>
        <v>27</v>
      </c>
      <c r="AQ102" s="57">
        <f t="shared" si="114"/>
        <v>1947.51</v>
      </c>
      <c r="AR102" s="58"/>
      <c r="AS102" s="61"/>
      <c r="AT102" s="62">
        <f t="shared" si="115"/>
        <v>12.2</v>
      </c>
      <c r="AU102" s="63" t="str">
        <f t="shared" si="121"/>
        <v>MEDIDO</v>
      </c>
    </row>
    <row r="103" spans="1:47" s="64" customFormat="1" ht="60.75" customHeight="1" x14ac:dyDescent="0.2">
      <c r="A103" s="64" t="s">
        <v>37</v>
      </c>
      <c r="C103" s="46" t="s">
        <v>154</v>
      </c>
      <c r="D103" s="47" t="s">
        <v>404</v>
      </c>
      <c r="E103" s="48" t="s">
        <v>73</v>
      </c>
      <c r="F103" s="49">
        <v>30</v>
      </c>
      <c r="G103" s="50"/>
      <c r="H103" s="51"/>
      <c r="I103" s="49">
        <f t="shared" si="116"/>
        <v>30</v>
      </c>
      <c r="J103" s="52" t="s">
        <v>641</v>
      </c>
      <c r="K103" s="53">
        <f t="shared" si="120"/>
        <v>712.2</v>
      </c>
      <c r="L103" s="54">
        <v>12.2</v>
      </c>
      <c r="M103" s="54">
        <f t="shared" si="117"/>
        <v>289.63</v>
      </c>
      <c r="N103" s="54"/>
      <c r="O103" s="54">
        <f t="shared" si="123"/>
        <v>0</v>
      </c>
      <c r="P103" s="54"/>
      <c r="Q103" s="54">
        <f t="shared" si="122"/>
        <v>0</v>
      </c>
      <c r="R103" s="54"/>
      <c r="S103" s="54">
        <f t="shared" si="124"/>
        <v>0</v>
      </c>
      <c r="T103" s="54"/>
      <c r="U103" s="54">
        <f t="shared" si="125"/>
        <v>0</v>
      </c>
      <c r="V103" s="54"/>
      <c r="W103" s="54">
        <f t="shared" si="91"/>
        <v>0</v>
      </c>
      <c r="X103" s="54"/>
      <c r="Y103" s="54">
        <f t="shared" si="126"/>
        <v>0</v>
      </c>
      <c r="Z103" s="54"/>
      <c r="AA103" s="54">
        <f t="shared" si="127"/>
        <v>0</v>
      </c>
      <c r="AB103" s="54"/>
      <c r="AC103" s="54">
        <f t="shared" si="128"/>
        <v>0</v>
      </c>
      <c r="AD103" s="54"/>
      <c r="AE103" s="54">
        <f t="shared" si="129"/>
        <v>0</v>
      </c>
      <c r="AF103" s="54"/>
      <c r="AG103" s="54">
        <f t="shared" si="130"/>
        <v>0</v>
      </c>
      <c r="AH103" s="54"/>
      <c r="AI103" s="54">
        <f t="shared" si="131"/>
        <v>0</v>
      </c>
      <c r="AJ103" s="54"/>
      <c r="AK103" s="54">
        <f t="shared" si="132"/>
        <v>0</v>
      </c>
      <c r="AL103" s="54"/>
      <c r="AM103" s="54">
        <f t="shared" si="133"/>
        <v>0</v>
      </c>
      <c r="AN103" s="55">
        <f t="shared" si="118"/>
        <v>0</v>
      </c>
      <c r="AO103" s="55">
        <f t="shared" si="119"/>
        <v>0</v>
      </c>
      <c r="AP103" s="55">
        <f t="shared" si="113"/>
        <v>30</v>
      </c>
      <c r="AQ103" s="57">
        <f t="shared" si="114"/>
        <v>712.2</v>
      </c>
      <c r="AR103" s="58"/>
      <c r="AS103" s="61"/>
      <c r="AT103" s="62">
        <f t="shared" si="115"/>
        <v>48.8</v>
      </c>
      <c r="AU103" s="63" t="str">
        <f t="shared" si="121"/>
        <v>MEDIDO</v>
      </c>
    </row>
    <row r="104" spans="1:47" s="64" customFormat="1" ht="34.5" customHeight="1" x14ac:dyDescent="0.2">
      <c r="A104" s="64" t="s">
        <v>37</v>
      </c>
      <c r="C104" s="46" t="s">
        <v>155</v>
      </c>
      <c r="D104" s="47" t="s">
        <v>405</v>
      </c>
      <c r="E104" s="48" t="s">
        <v>73</v>
      </c>
      <c r="F104" s="49">
        <v>100</v>
      </c>
      <c r="G104" s="50"/>
      <c r="H104" s="51"/>
      <c r="I104" s="49">
        <f t="shared" si="116"/>
        <v>100</v>
      </c>
      <c r="J104" s="52" t="s">
        <v>642</v>
      </c>
      <c r="K104" s="53">
        <f t="shared" si="120"/>
        <v>4588</v>
      </c>
      <c r="L104" s="54">
        <v>48.8</v>
      </c>
      <c r="M104" s="54">
        <f t="shared" si="117"/>
        <v>2238.94</v>
      </c>
      <c r="N104" s="54"/>
      <c r="O104" s="54">
        <f t="shared" si="123"/>
        <v>0</v>
      </c>
      <c r="P104" s="54"/>
      <c r="Q104" s="54">
        <f t="shared" si="122"/>
        <v>0</v>
      </c>
      <c r="R104" s="54"/>
      <c r="S104" s="54">
        <f t="shared" si="124"/>
        <v>0</v>
      </c>
      <c r="T104" s="54"/>
      <c r="U104" s="54">
        <f t="shared" si="125"/>
        <v>0</v>
      </c>
      <c r="V104" s="54"/>
      <c r="W104" s="54">
        <f t="shared" si="91"/>
        <v>0</v>
      </c>
      <c r="X104" s="54"/>
      <c r="Y104" s="54">
        <f t="shared" si="126"/>
        <v>0</v>
      </c>
      <c r="Z104" s="54"/>
      <c r="AA104" s="54">
        <f t="shared" si="127"/>
        <v>0</v>
      </c>
      <c r="AB104" s="54"/>
      <c r="AC104" s="54">
        <f t="shared" si="128"/>
        <v>0</v>
      </c>
      <c r="AD104" s="54"/>
      <c r="AE104" s="54">
        <f t="shared" si="129"/>
        <v>0</v>
      </c>
      <c r="AF104" s="54"/>
      <c r="AG104" s="54">
        <f t="shared" si="130"/>
        <v>0</v>
      </c>
      <c r="AH104" s="54"/>
      <c r="AI104" s="54">
        <f t="shared" si="131"/>
        <v>0</v>
      </c>
      <c r="AJ104" s="54"/>
      <c r="AK104" s="54">
        <f t="shared" si="132"/>
        <v>0</v>
      </c>
      <c r="AL104" s="54"/>
      <c r="AM104" s="54">
        <f t="shared" si="133"/>
        <v>0</v>
      </c>
      <c r="AN104" s="55">
        <f t="shared" si="118"/>
        <v>0</v>
      </c>
      <c r="AO104" s="55">
        <f t="shared" si="119"/>
        <v>0</v>
      </c>
      <c r="AP104" s="55">
        <f t="shared" si="113"/>
        <v>100</v>
      </c>
      <c r="AQ104" s="57">
        <f t="shared" si="114"/>
        <v>4588</v>
      </c>
      <c r="AR104" s="58"/>
      <c r="AS104" s="61"/>
      <c r="AT104" s="62">
        <f t="shared" si="115"/>
        <v>0</v>
      </c>
      <c r="AU104" s="63" t="str">
        <f t="shared" si="121"/>
        <v>NÃO MEDIDO</v>
      </c>
    </row>
    <row r="105" spans="1:47" s="64" customFormat="1" ht="68.25" customHeight="1" x14ac:dyDescent="0.2">
      <c r="A105" s="64" t="s">
        <v>37</v>
      </c>
      <c r="C105" s="46" t="s">
        <v>406</v>
      </c>
      <c r="D105" s="47" t="s">
        <v>407</v>
      </c>
      <c r="E105" s="48" t="s">
        <v>73</v>
      </c>
      <c r="F105" s="49">
        <v>50</v>
      </c>
      <c r="G105" s="50"/>
      <c r="H105" s="51"/>
      <c r="I105" s="49">
        <f t="shared" si="116"/>
        <v>50</v>
      </c>
      <c r="J105" s="52">
        <v>7.49</v>
      </c>
      <c r="K105" s="53">
        <f t="shared" si="120"/>
        <v>374.5</v>
      </c>
      <c r="L105" s="54"/>
      <c r="M105" s="54">
        <f t="shared" si="117"/>
        <v>0</v>
      </c>
      <c r="N105" s="54"/>
      <c r="O105" s="54">
        <f t="shared" si="123"/>
        <v>0</v>
      </c>
      <c r="P105" s="54"/>
      <c r="Q105" s="54">
        <f t="shared" si="122"/>
        <v>0</v>
      </c>
      <c r="R105" s="54"/>
      <c r="S105" s="54">
        <f t="shared" si="124"/>
        <v>0</v>
      </c>
      <c r="T105" s="54"/>
      <c r="U105" s="54">
        <f t="shared" si="125"/>
        <v>0</v>
      </c>
      <c r="V105" s="54"/>
      <c r="W105" s="54">
        <f t="shared" si="91"/>
        <v>0</v>
      </c>
      <c r="X105" s="54"/>
      <c r="Y105" s="54">
        <f t="shared" si="126"/>
        <v>0</v>
      </c>
      <c r="Z105" s="54"/>
      <c r="AA105" s="54">
        <f t="shared" si="127"/>
        <v>0</v>
      </c>
      <c r="AB105" s="54"/>
      <c r="AC105" s="54">
        <f t="shared" si="128"/>
        <v>0</v>
      </c>
      <c r="AD105" s="54"/>
      <c r="AE105" s="54">
        <f t="shared" si="129"/>
        <v>0</v>
      </c>
      <c r="AF105" s="54"/>
      <c r="AG105" s="54">
        <f t="shared" si="130"/>
        <v>0</v>
      </c>
      <c r="AH105" s="54"/>
      <c r="AI105" s="54">
        <f t="shared" si="131"/>
        <v>0</v>
      </c>
      <c r="AJ105" s="54"/>
      <c r="AK105" s="54">
        <f t="shared" si="132"/>
        <v>0</v>
      </c>
      <c r="AL105" s="54"/>
      <c r="AM105" s="54">
        <f t="shared" si="133"/>
        <v>0</v>
      </c>
      <c r="AN105" s="55">
        <f t="shared" si="118"/>
        <v>0</v>
      </c>
      <c r="AO105" s="55">
        <f t="shared" si="119"/>
        <v>0</v>
      </c>
      <c r="AP105" s="55">
        <f t="shared" si="113"/>
        <v>50</v>
      </c>
      <c r="AQ105" s="57">
        <f t="shared" si="114"/>
        <v>374.5</v>
      </c>
      <c r="AR105" s="58"/>
      <c r="AS105" s="61"/>
      <c r="AT105" s="62">
        <f t="shared" si="115"/>
        <v>0</v>
      </c>
      <c r="AU105" s="63" t="str">
        <f t="shared" si="121"/>
        <v>NÃO MEDIDO</v>
      </c>
    </row>
    <row r="106" spans="1:47" s="64" customFormat="1" ht="34.5" customHeight="1" x14ac:dyDescent="0.2">
      <c r="A106" s="64" t="s">
        <v>37</v>
      </c>
      <c r="C106" s="46" t="s">
        <v>310</v>
      </c>
      <c r="D106" s="47" t="s">
        <v>408</v>
      </c>
      <c r="E106" s="48" t="s">
        <v>61</v>
      </c>
      <c r="F106" s="49">
        <v>2</v>
      </c>
      <c r="G106" s="50"/>
      <c r="H106" s="51"/>
      <c r="I106" s="49">
        <f t="shared" si="116"/>
        <v>2</v>
      </c>
      <c r="J106" s="52">
        <v>66.11</v>
      </c>
      <c r="K106" s="53">
        <f t="shared" si="120"/>
        <v>132.22</v>
      </c>
      <c r="L106" s="54"/>
      <c r="M106" s="54">
        <f t="shared" si="117"/>
        <v>0</v>
      </c>
      <c r="N106" s="54"/>
      <c r="O106" s="54">
        <f>ROUND(N106*$J106,2)</f>
        <v>0</v>
      </c>
      <c r="P106" s="54"/>
      <c r="Q106" s="54">
        <f t="shared" si="122"/>
        <v>0</v>
      </c>
      <c r="R106" s="54"/>
      <c r="S106" s="54">
        <f t="shared" si="124"/>
        <v>0</v>
      </c>
      <c r="T106" s="54"/>
      <c r="U106" s="54">
        <f t="shared" si="125"/>
        <v>0</v>
      </c>
      <c r="V106" s="54"/>
      <c r="W106" s="54">
        <f t="shared" si="91"/>
        <v>0</v>
      </c>
      <c r="X106" s="54"/>
      <c r="Y106" s="54">
        <f t="shared" si="126"/>
        <v>0</v>
      </c>
      <c r="Z106" s="54"/>
      <c r="AA106" s="54">
        <f t="shared" si="127"/>
        <v>0</v>
      </c>
      <c r="AB106" s="54"/>
      <c r="AC106" s="54">
        <f t="shared" si="128"/>
        <v>0</v>
      </c>
      <c r="AD106" s="54"/>
      <c r="AE106" s="54">
        <f t="shared" si="129"/>
        <v>0</v>
      </c>
      <c r="AF106" s="54"/>
      <c r="AG106" s="54">
        <f t="shared" si="130"/>
        <v>0</v>
      </c>
      <c r="AH106" s="54"/>
      <c r="AI106" s="54">
        <f t="shared" si="131"/>
        <v>0</v>
      </c>
      <c r="AJ106" s="54"/>
      <c r="AK106" s="54">
        <f t="shared" si="132"/>
        <v>0</v>
      </c>
      <c r="AL106" s="54"/>
      <c r="AM106" s="54">
        <f t="shared" si="133"/>
        <v>0</v>
      </c>
      <c r="AN106" s="55">
        <f t="shared" si="118"/>
        <v>0</v>
      </c>
      <c r="AO106" s="55">
        <f t="shared" si="119"/>
        <v>0</v>
      </c>
      <c r="AP106" s="55">
        <f t="shared" si="113"/>
        <v>2</v>
      </c>
      <c r="AQ106" s="57">
        <f t="shared" si="114"/>
        <v>132.22</v>
      </c>
      <c r="AR106" s="58"/>
      <c r="AS106" s="61"/>
      <c r="AT106" s="62">
        <f t="shared" si="115"/>
        <v>0</v>
      </c>
      <c r="AU106" s="63" t="str">
        <f t="shared" si="121"/>
        <v>NÃO MEDIDO</v>
      </c>
    </row>
    <row r="107" spans="1:47" s="64" customFormat="1" ht="44.25" customHeight="1" x14ac:dyDescent="0.2">
      <c r="A107" s="64" t="s">
        <v>37</v>
      </c>
      <c r="C107" s="46" t="s">
        <v>311</v>
      </c>
      <c r="D107" s="47" t="s">
        <v>409</v>
      </c>
      <c r="E107" s="48" t="s">
        <v>58</v>
      </c>
      <c r="F107" s="49">
        <v>2</v>
      </c>
      <c r="G107" s="50"/>
      <c r="H107" s="51"/>
      <c r="I107" s="49">
        <f t="shared" si="116"/>
        <v>2</v>
      </c>
      <c r="J107" s="52">
        <v>56.17</v>
      </c>
      <c r="K107" s="53">
        <f t="shared" si="120"/>
        <v>112.34</v>
      </c>
      <c r="L107" s="54"/>
      <c r="M107" s="54">
        <f t="shared" si="117"/>
        <v>0</v>
      </c>
      <c r="N107" s="54"/>
      <c r="O107" s="54"/>
      <c r="P107" s="54"/>
      <c r="Q107" s="54">
        <f t="shared" si="122"/>
        <v>0</v>
      </c>
      <c r="R107" s="54"/>
      <c r="S107" s="54">
        <f t="shared" si="124"/>
        <v>0</v>
      </c>
      <c r="T107" s="54"/>
      <c r="U107" s="54">
        <f t="shared" si="125"/>
        <v>0</v>
      </c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5">
        <f t="shared" si="118"/>
        <v>0</v>
      </c>
      <c r="AO107" s="55">
        <f t="shared" si="119"/>
        <v>0</v>
      </c>
      <c r="AP107" s="55">
        <f t="shared" si="113"/>
        <v>2</v>
      </c>
      <c r="AQ107" s="57">
        <f t="shared" si="114"/>
        <v>112.34</v>
      </c>
      <c r="AR107" s="58"/>
      <c r="AS107" s="61"/>
      <c r="AT107" s="62">
        <f t="shared" si="115"/>
        <v>0</v>
      </c>
      <c r="AU107" s="63" t="str">
        <f t="shared" si="121"/>
        <v>NÃO MEDIDO</v>
      </c>
    </row>
    <row r="108" spans="1:47" s="64" customFormat="1" ht="43.5" customHeight="1" x14ac:dyDescent="0.2">
      <c r="A108" s="64" t="s">
        <v>37</v>
      </c>
      <c r="C108" s="46" t="s">
        <v>240</v>
      </c>
      <c r="D108" s="47" t="s">
        <v>410</v>
      </c>
      <c r="E108" s="48" t="s">
        <v>73</v>
      </c>
      <c r="F108" s="49">
        <v>9</v>
      </c>
      <c r="G108" s="50"/>
      <c r="H108" s="51"/>
      <c r="I108" s="49">
        <f t="shared" si="116"/>
        <v>9</v>
      </c>
      <c r="J108" s="52">
        <v>16.71</v>
      </c>
      <c r="K108" s="53">
        <f t="shared" si="120"/>
        <v>150.38999999999999</v>
      </c>
      <c r="L108" s="54"/>
      <c r="M108" s="54">
        <f t="shared" si="117"/>
        <v>0</v>
      </c>
      <c r="N108" s="54"/>
      <c r="O108" s="54"/>
      <c r="P108" s="54"/>
      <c r="Q108" s="54">
        <f t="shared" si="122"/>
        <v>0</v>
      </c>
      <c r="R108" s="54"/>
      <c r="S108" s="54">
        <f t="shared" si="124"/>
        <v>0</v>
      </c>
      <c r="T108" s="54"/>
      <c r="U108" s="54">
        <f t="shared" si="125"/>
        <v>0</v>
      </c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5">
        <f t="shared" si="118"/>
        <v>0</v>
      </c>
      <c r="AO108" s="55">
        <f t="shared" si="119"/>
        <v>0</v>
      </c>
      <c r="AP108" s="55">
        <f t="shared" si="113"/>
        <v>9</v>
      </c>
      <c r="AQ108" s="57">
        <f t="shared" si="114"/>
        <v>150.38999999999999</v>
      </c>
      <c r="AR108" s="58"/>
      <c r="AS108" s="61"/>
      <c r="AT108" s="62">
        <f t="shared" si="115"/>
        <v>0</v>
      </c>
      <c r="AU108" s="63" t="str">
        <f t="shared" si="121"/>
        <v>NÃO MEDIDO</v>
      </c>
    </row>
    <row r="109" spans="1:47" s="64" customFormat="1" ht="51" customHeight="1" x14ac:dyDescent="0.2">
      <c r="A109" s="64" t="s">
        <v>37</v>
      </c>
      <c r="C109" s="46" t="s">
        <v>241</v>
      </c>
      <c r="D109" s="47" t="s">
        <v>411</v>
      </c>
      <c r="E109" s="48" t="s">
        <v>61</v>
      </c>
      <c r="F109" s="49">
        <v>15</v>
      </c>
      <c r="G109" s="50"/>
      <c r="H109" s="51"/>
      <c r="I109" s="49">
        <f t="shared" si="116"/>
        <v>15</v>
      </c>
      <c r="J109" s="52">
        <v>41.72</v>
      </c>
      <c r="K109" s="53">
        <f t="shared" si="120"/>
        <v>625.79999999999995</v>
      </c>
      <c r="L109" s="54"/>
      <c r="M109" s="54">
        <f t="shared" si="117"/>
        <v>0</v>
      </c>
      <c r="N109" s="54"/>
      <c r="O109" s="54"/>
      <c r="P109" s="54"/>
      <c r="Q109" s="54">
        <f t="shared" si="122"/>
        <v>0</v>
      </c>
      <c r="R109" s="54"/>
      <c r="S109" s="54">
        <f t="shared" si="124"/>
        <v>0</v>
      </c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5">
        <f t="shared" si="118"/>
        <v>0</v>
      </c>
      <c r="AO109" s="55">
        <f t="shared" si="119"/>
        <v>0</v>
      </c>
      <c r="AP109" s="55">
        <f t="shared" si="113"/>
        <v>15</v>
      </c>
      <c r="AQ109" s="57">
        <f t="shared" si="114"/>
        <v>625.79999999999995</v>
      </c>
      <c r="AR109" s="58"/>
      <c r="AS109" s="61"/>
      <c r="AT109" s="62">
        <f t="shared" si="115"/>
        <v>0</v>
      </c>
      <c r="AU109" s="63" t="str">
        <f t="shared" si="121"/>
        <v>NÃO MEDIDO</v>
      </c>
    </row>
    <row r="110" spans="1:47" s="64" customFormat="1" ht="84.75" customHeight="1" x14ac:dyDescent="0.2">
      <c r="A110" s="64" t="s">
        <v>37</v>
      </c>
      <c r="C110" s="46" t="s">
        <v>312</v>
      </c>
      <c r="D110" s="47" t="s">
        <v>412</v>
      </c>
      <c r="E110" s="48" t="s">
        <v>61</v>
      </c>
      <c r="F110" s="49">
        <v>20</v>
      </c>
      <c r="G110" s="50"/>
      <c r="H110" s="51"/>
      <c r="I110" s="49">
        <f t="shared" si="116"/>
        <v>20</v>
      </c>
      <c r="J110" s="52">
        <v>88.95</v>
      </c>
      <c r="K110" s="53">
        <f t="shared" si="120"/>
        <v>1779</v>
      </c>
      <c r="L110" s="54"/>
      <c r="M110" s="54">
        <f t="shared" si="117"/>
        <v>0</v>
      </c>
      <c r="N110" s="54"/>
      <c r="O110" s="54"/>
      <c r="P110" s="54"/>
      <c r="Q110" s="54">
        <f t="shared" si="122"/>
        <v>0</v>
      </c>
      <c r="R110" s="54"/>
      <c r="S110" s="54">
        <f t="shared" si="124"/>
        <v>0</v>
      </c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5">
        <f t="shared" si="118"/>
        <v>0</v>
      </c>
      <c r="AO110" s="55">
        <f t="shared" si="119"/>
        <v>0</v>
      </c>
      <c r="AP110" s="55">
        <f t="shared" si="113"/>
        <v>20</v>
      </c>
      <c r="AQ110" s="57">
        <f t="shared" si="114"/>
        <v>1779</v>
      </c>
      <c r="AR110" s="58"/>
      <c r="AS110" s="61"/>
      <c r="AT110" s="62">
        <f t="shared" si="115"/>
        <v>0</v>
      </c>
      <c r="AU110" s="63" t="str">
        <f t="shared" si="121"/>
        <v>NÃO MEDIDO</v>
      </c>
    </row>
    <row r="111" spans="1:47" s="64" customFormat="1" ht="39.75" customHeight="1" x14ac:dyDescent="0.2">
      <c r="A111" s="64" t="s">
        <v>37</v>
      </c>
      <c r="C111" s="46" t="s">
        <v>242</v>
      </c>
      <c r="D111" s="47" t="s">
        <v>413</v>
      </c>
      <c r="E111" s="48" t="s">
        <v>61</v>
      </c>
      <c r="F111" s="49">
        <v>10</v>
      </c>
      <c r="G111" s="50"/>
      <c r="H111" s="51"/>
      <c r="I111" s="49">
        <f t="shared" si="116"/>
        <v>10</v>
      </c>
      <c r="J111" s="52">
        <v>114.43</v>
      </c>
      <c r="K111" s="53">
        <f t="shared" si="120"/>
        <v>1144.3</v>
      </c>
      <c r="L111" s="54"/>
      <c r="M111" s="54">
        <f t="shared" si="117"/>
        <v>0</v>
      </c>
      <c r="N111" s="54"/>
      <c r="O111" s="54">
        <f t="shared" si="123"/>
        <v>0</v>
      </c>
      <c r="P111" s="54"/>
      <c r="Q111" s="54">
        <f t="shared" si="122"/>
        <v>0</v>
      </c>
      <c r="R111" s="54"/>
      <c r="S111" s="54">
        <f t="shared" si="124"/>
        <v>0</v>
      </c>
      <c r="T111" s="54"/>
      <c r="U111" s="54">
        <f t="shared" si="125"/>
        <v>0</v>
      </c>
      <c r="V111" s="54"/>
      <c r="W111" s="54">
        <f>ROUND(V111*$J111,2)</f>
        <v>0</v>
      </c>
      <c r="X111" s="54"/>
      <c r="Y111" s="54">
        <f t="shared" si="126"/>
        <v>0</v>
      </c>
      <c r="Z111" s="54"/>
      <c r="AA111" s="54">
        <f t="shared" si="127"/>
        <v>0</v>
      </c>
      <c r="AB111" s="54"/>
      <c r="AC111" s="54">
        <f t="shared" si="128"/>
        <v>0</v>
      </c>
      <c r="AD111" s="54"/>
      <c r="AE111" s="54">
        <f t="shared" si="129"/>
        <v>0</v>
      </c>
      <c r="AF111" s="54"/>
      <c r="AG111" s="54">
        <f t="shared" si="130"/>
        <v>0</v>
      </c>
      <c r="AH111" s="54"/>
      <c r="AI111" s="54">
        <f t="shared" si="131"/>
        <v>0</v>
      </c>
      <c r="AJ111" s="54"/>
      <c r="AK111" s="54">
        <f t="shared" si="132"/>
        <v>0</v>
      </c>
      <c r="AL111" s="54"/>
      <c r="AM111" s="54">
        <f t="shared" si="133"/>
        <v>0</v>
      </c>
      <c r="AN111" s="55">
        <f t="shared" si="118"/>
        <v>0</v>
      </c>
      <c r="AO111" s="55">
        <f t="shared" si="119"/>
        <v>0</v>
      </c>
      <c r="AP111" s="55">
        <f t="shared" si="113"/>
        <v>10</v>
      </c>
      <c r="AQ111" s="57">
        <f t="shared" si="114"/>
        <v>1144.3</v>
      </c>
      <c r="AR111" s="58"/>
      <c r="AS111" s="61"/>
      <c r="AT111" s="62">
        <f t="shared" si="115"/>
        <v>0</v>
      </c>
      <c r="AU111" s="63" t="str">
        <f t="shared" si="121"/>
        <v>NÃO MEDIDO</v>
      </c>
    </row>
    <row r="112" spans="1:47" s="64" customFormat="1" ht="54" customHeight="1" x14ac:dyDescent="0.2">
      <c r="A112" s="64" t="s">
        <v>37</v>
      </c>
      <c r="C112" s="46" t="s">
        <v>414</v>
      </c>
      <c r="D112" s="47" t="s">
        <v>415</v>
      </c>
      <c r="E112" s="48" t="s">
        <v>73</v>
      </c>
      <c r="F112" s="49">
        <v>850</v>
      </c>
      <c r="G112" s="50"/>
      <c r="H112" s="51"/>
      <c r="I112" s="49">
        <f t="shared" si="116"/>
        <v>850</v>
      </c>
      <c r="J112" s="52">
        <v>6.58</v>
      </c>
      <c r="K112" s="53">
        <f t="shared" si="120"/>
        <v>5593</v>
      </c>
      <c r="L112" s="54"/>
      <c r="M112" s="54">
        <f t="shared" si="117"/>
        <v>0</v>
      </c>
      <c r="N112" s="54"/>
      <c r="O112" s="54">
        <f t="shared" si="123"/>
        <v>0</v>
      </c>
      <c r="P112" s="54"/>
      <c r="Q112" s="54">
        <f t="shared" si="122"/>
        <v>0</v>
      </c>
      <c r="R112" s="54"/>
      <c r="S112" s="54">
        <f t="shared" si="124"/>
        <v>0</v>
      </c>
      <c r="T112" s="54"/>
      <c r="U112" s="54">
        <f t="shared" si="125"/>
        <v>0</v>
      </c>
      <c r="V112" s="54"/>
      <c r="W112" s="54">
        <f>ROUND(V112*$J112,2)</f>
        <v>0</v>
      </c>
      <c r="X112" s="54"/>
      <c r="Y112" s="54">
        <f t="shared" si="126"/>
        <v>0</v>
      </c>
      <c r="Z112" s="54"/>
      <c r="AA112" s="54">
        <f t="shared" si="127"/>
        <v>0</v>
      </c>
      <c r="AB112" s="54"/>
      <c r="AC112" s="54">
        <f t="shared" si="128"/>
        <v>0</v>
      </c>
      <c r="AD112" s="54"/>
      <c r="AE112" s="54">
        <f t="shared" si="129"/>
        <v>0</v>
      </c>
      <c r="AF112" s="54"/>
      <c r="AG112" s="54">
        <f t="shared" si="130"/>
        <v>0</v>
      </c>
      <c r="AH112" s="54"/>
      <c r="AI112" s="54">
        <f t="shared" si="131"/>
        <v>0</v>
      </c>
      <c r="AJ112" s="54"/>
      <c r="AK112" s="54">
        <f t="shared" si="132"/>
        <v>0</v>
      </c>
      <c r="AL112" s="54"/>
      <c r="AM112" s="54">
        <f t="shared" si="133"/>
        <v>0</v>
      </c>
      <c r="AN112" s="55">
        <f t="shared" si="118"/>
        <v>0</v>
      </c>
      <c r="AO112" s="55">
        <f t="shared" si="119"/>
        <v>0</v>
      </c>
      <c r="AP112" s="55">
        <f t="shared" si="113"/>
        <v>850</v>
      </c>
      <c r="AQ112" s="57">
        <f t="shared" si="114"/>
        <v>5593</v>
      </c>
      <c r="AR112" s="58"/>
      <c r="AS112" s="61"/>
      <c r="AT112" s="62">
        <f t="shared" si="115"/>
        <v>0</v>
      </c>
      <c r="AU112" s="63" t="str">
        <f t="shared" si="121"/>
        <v>NÃO MEDIDO</v>
      </c>
    </row>
    <row r="113" spans="1:47" s="64" customFormat="1" ht="54.75" customHeight="1" x14ac:dyDescent="0.2">
      <c r="A113" s="64" t="s">
        <v>37</v>
      </c>
      <c r="C113" s="46" t="s">
        <v>416</v>
      </c>
      <c r="D113" s="47" t="s">
        <v>417</v>
      </c>
      <c r="E113" s="48" t="s">
        <v>73</v>
      </c>
      <c r="F113" s="49">
        <v>100</v>
      </c>
      <c r="G113" s="50"/>
      <c r="H113" s="51"/>
      <c r="I113" s="49">
        <f t="shared" si="116"/>
        <v>100</v>
      </c>
      <c r="J113" s="52">
        <v>7.81</v>
      </c>
      <c r="K113" s="53">
        <f t="shared" si="120"/>
        <v>781</v>
      </c>
      <c r="L113" s="54"/>
      <c r="M113" s="54">
        <f t="shared" si="117"/>
        <v>0</v>
      </c>
      <c r="N113" s="54"/>
      <c r="O113" s="54"/>
      <c r="P113" s="54"/>
      <c r="Q113" s="54">
        <f t="shared" si="122"/>
        <v>0</v>
      </c>
      <c r="R113" s="54"/>
      <c r="S113" s="54">
        <f t="shared" si="124"/>
        <v>0</v>
      </c>
      <c r="T113" s="54"/>
      <c r="U113" s="54">
        <f t="shared" si="125"/>
        <v>0</v>
      </c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5">
        <f t="shared" si="118"/>
        <v>0</v>
      </c>
      <c r="AO113" s="55">
        <f t="shared" si="119"/>
        <v>0</v>
      </c>
      <c r="AP113" s="55">
        <f t="shared" si="113"/>
        <v>100</v>
      </c>
      <c r="AQ113" s="57">
        <f t="shared" si="114"/>
        <v>781</v>
      </c>
      <c r="AR113" s="58"/>
      <c r="AS113" s="61"/>
      <c r="AT113" s="62">
        <f t="shared" si="115"/>
        <v>0</v>
      </c>
      <c r="AU113" s="63" t="str">
        <f t="shared" si="121"/>
        <v>NÃO MEDIDO</v>
      </c>
    </row>
    <row r="114" spans="1:47" s="64" customFormat="1" ht="61.5" customHeight="1" x14ac:dyDescent="0.2">
      <c r="A114" s="64" t="s">
        <v>37</v>
      </c>
      <c r="C114" s="46" t="s">
        <v>243</v>
      </c>
      <c r="D114" s="47" t="s">
        <v>418</v>
      </c>
      <c r="E114" s="48" t="s">
        <v>73</v>
      </c>
      <c r="F114" s="49">
        <v>600</v>
      </c>
      <c r="G114" s="50"/>
      <c r="H114" s="51"/>
      <c r="I114" s="49">
        <f t="shared" si="116"/>
        <v>600</v>
      </c>
      <c r="J114" s="52">
        <v>10.210000000000001</v>
      </c>
      <c r="K114" s="53">
        <f t="shared" si="120"/>
        <v>6126</v>
      </c>
      <c r="L114" s="54"/>
      <c r="M114" s="54">
        <f t="shared" si="117"/>
        <v>0</v>
      </c>
      <c r="N114" s="54"/>
      <c r="O114" s="54"/>
      <c r="P114" s="54"/>
      <c r="Q114" s="54">
        <f t="shared" si="122"/>
        <v>0</v>
      </c>
      <c r="R114" s="54"/>
      <c r="S114" s="54">
        <f t="shared" si="124"/>
        <v>0</v>
      </c>
      <c r="T114" s="54"/>
      <c r="U114" s="54">
        <f t="shared" si="125"/>
        <v>0</v>
      </c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5">
        <f t="shared" si="118"/>
        <v>0</v>
      </c>
      <c r="AO114" s="55">
        <f t="shared" si="119"/>
        <v>0</v>
      </c>
      <c r="AP114" s="55">
        <f t="shared" si="113"/>
        <v>600</v>
      </c>
      <c r="AQ114" s="57">
        <f t="shared" si="114"/>
        <v>6126</v>
      </c>
      <c r="AR114" s="58"/>
      <c r="AS114" s="61"/>
      <c r="AT114" s="62">
        <f t="shared" si="115"/>
        <v>0</v>
      </c>
      <c r="AU114" s="63" t="str">
        <f t="shared" si="121"/>
        <v>NÃO MEDIDO</v>
      </c>
    </row>
    <row r="115" spans="1:47" s="64" customFormat="1" ht="57" customHeight="1" x14ac:dyDescent="0.2">
      <c r="A115" s="64" t="s">
        <v>37</v>
      </c>
      <c r="C115" s="46" t="s">
        <v>419</v>
      </c>
      <c r="D115" s="47" t="s">
        <v>420</v>
      </c>
      <c r="E115" s="48" t="s">
        <v>73</v>
      </c>
      <c r="F115" s="49">
        <v>540</v>
      </c>
      <c r="G115" s="50"/>
      <c r="H115" s="51"/>
      <c r="I115" s="49">
        <f t="shared" si="116"/>
        <v>540</v>
      </c>
      <c r="J115" s="52">
        <v>11.71</v>
      </c>
      <c r="K115" s="53">
        <f t="shared" si="120"/>
        <v>6323.4</v>
      </c>
      <c r="L115" s="54"/>
      <c r="M115" s="54">
        <f t="shared" si="117"/>
        <v>0</v>
      </c>
      <c r="N115" s="54"/>
      <c r="O115" s="54"/>
      <c r="P115" s="54"/>
      <c r="Q115" s="54">
        <f t="shared" si="122"/>
        <v>0</v>
      </c>
      <c r="R115" s="54"/>
      <c r="S115" s="54">
        <f t="shared" si="124"/>
        <v>0</v>
      </c>
      <c r="T115" s="54"/>
      <c r="U115" s="54">
        <f t="shared" si="125"/>
        <v>0</v>
      </c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5">
        <f t="shared" si="118"/>
        <v>0</v>
      </c>
      <c r="AO115" s="55">
        <f t="shared" si="119"/>
        <v>0</v>
      </c>
      <c r="AP115" s="55">
        <f t="shared" si="113"/>
        <v>540</v>
      </c>
      <c r="AQ115" s="57">
        <f t="shared" si="114"/>
        <v>6323.4</v>
      </c>
      <c r="AR115" s="58"/>
      <c r="AS115" s="61"/>
      <c r="AT115" s="62">
        <f t="shared" si="115"/>
        <v>0</v>
      </c>
      <c r="AU115" s="63" t="str">
        <f t="shared" si="121"/>
        <v>NÃO MEDIDO</v>
      </c>
    </row>
    <row r="116" spans="1:47" s="64" customFormat="1" ht="51.75" customHeight="1" x14ac:dyDescent="0.2">
      <c r="A116" s="64" t="s">
        <v>37</v>
      </c>
      <c r="C116" s="46" t="s">
        <v>244</v>
      </c>
      <c r="D116" s="47" t="s">
        <v>421</v>
      </c>
      <c r="E116" s="48" t="s">
        <v>73</v>
      </c>
      <c r="F116" s="49">
        <v>560</v>
      </c>
      <c r="G116" s="50"/>
      <c r="H116" s="51"/>
      <c r="I116" s="49">
        <f t="shared" si="116"/>
        <v>560</v>
      </c>
      <c r="J116" s="52">
        <v>15.79</v>
      </c>
      <c r="K116" s="53">
        <f t="shared" si="120"/>
        <v>8842.4</v>
      </c>
      <c r="L116" s="54"/>
      <c r="M116" s="54">
        <f t="shared" si="117"/>
        <v>0</v>
      </c>
      <c r="N116" s="54"/>
      <c r="O116" s="54"/>
      <c r="P116" s="54"/>
      <c r="Q116" s="54">
        <f t="shared" si="122"/>
        <v>0</v>
      </c>
      <c r="R116" s="54"/>
      <c r="S116" s="54">
        <f t="shared" si="124"/>
        <v>0</v>
      </c>
      <c r="T116" s="54"/>
      <c r="U116" s="54">
        <f t="shared" si="125"/>
        <v>0</v>
      </c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5">
        <f t="shared" si="118"/>
        <v>0</v>
      </c>
      <c r="AO116" s="55">
        <f t="shared" si="119"/>
        <v>0</v>
      </c>
      <c r="AP116" s="55">
        <f t="shared" si="113"/>
        <v>560</v>
      </c>
      <c r="AQ116" s="57">
        <f t="shared" si="114"/>
        <v>8842.4</v>
      </c>
      <c r="AR116" s="58"/>
      <c r="AS116" s="61"/>
      <c r="AT116" s="62">
        <f t="shared" si="115"/>
        <v>0</v>
      </c>
      <c r="AU116" s="63" t="str">
        <f t="shared" si="121"/>
        <v>NÃO MEDIDO</v>
      </c>
    </row>
    <row r="117" spans="1:47" s="64" customFormat="1" ht="41.25" customHeight="1" x14ac:dyDescent="0.2">
      <c r="A117" s="64" t="s">
        <v>37</v>
      </c>
      <c r="C117" s="46" t="s">
        <v>245</v>
      </c>
      <c r="D117" s="47" t="s">
        <v>183</v>
      </c>
      <c r="E117" s="48" t="s">
        <v>73</v>
      </c>
      <c r="F117" s="49">
        <v>15</v>
      </c>
      <c r="G117" s="50"/>
      <c r="H117" s="51"/>
      <c r="I117" s="49">
        <f t="shared" si="116"/>
        <v>15</v>
      </c>
      <c r="J117" s="52">
        <v>12.31</v>
      </c>
      <c r="K117" s="53">
        <f t="shared" si="120"/>
        <v>184.65</v>
      </c>
      <c r="L117" s="54"/>
      <c r="M117" s="54">
        <f t="shared" si="117"/>
        <v>0</v>
      </c>
      <c r="N117" s="54"/>
      <c r="O117" s="54"/>
      <c r="P117" s="54"/>
      <c r="Q117" s="54">
        <f t="shared" si="122"/>
        <v>0</v>
      </c>
      <c r="R117" s="54"/>
      <c r="S117" s="54">
        <f t="shared" si="124"/>
        <v>0</v>
      </c>
      <c r="T117" s="54"/>
      <c r="U117" s="54">
        <f t="shared" si="125"/>
        <v>0</v>
      </c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5">
        <f t="shared" si="118"/>
        <v>0</v>
      </c>
      <c r="AO117" s="55">
        <f t="shared" si="119"/>
        <v>0</v>
      </c>
      <c r="AP117" s="55">
        <f t="shared" si="113"/>
        <v>15</v>
      </c>
      <c r="AQ117" s="57">
        <f t="shared" si="114"/>
        <v>184.65</v>
      </c>
      <c r="AR117" s="58"/>
      <c r="AS117" s="61"/>
      <c r="AT117" s="62">
        <f t="shared" si="115"/>
        <v>0</v>
      </c>
      <c r="AU117" s="63" t="str">
        <f t="shared" si="121"/>
        <v>NÃO MEDIDO</v>
      </c>
    </row>
    <row r="118" spans="1:47" s="64" customFormat="1" ht="45" customHeight="1" x14ac:dyDescent="0.2">
      <c r="A118" s="64" t="s">
        <v>37</v>
      </c>
      <c r="C118" s="46" t="s">
        <v>246</v>
      </c>
      <c r="D118" s="47" t="s">
        <v>422</v>
      </c>
      <c r="E118" s="48" t="s">
        <v>73</v>
      </c>
      <c r="F118" s="49">
        <v>100</v>
      </c>
      <c r="G118" s="50"/>
      <c r="H118" s="51"/>
      <c r="I118" s="49">
        <f t="shared" si="116"/>
        <v>100</v>
      </c>
      <c r="J118" s="52">
        <v>76.63</v>
      </c>
      <c r="K118" s="53">
        <f t="shared" si="120"/>
        <v>7663</v>
      </c>
      <c r="L118" s="54"/>
      <c r="M118" s="54">
        <f t="shared" si="117"/>
        <v>0</v>
      </c>
      <c r="N118" s="54"/>
      <c r="O118" s="54"/>
      <c r="P118" s="54"/>
      <c r="Q118" s="54">
        <f t="shared" si="122"/>
        <v>0</v>
      </c>
      <c r="R118" s="54"/>
      <c r="S118" s="54">
        <f t="shared" si="124"/>
        <v>0</v>
      </c>
      <c r="T118" s="54"/>
      <c r="U118" s="54">
        <f t="shared" si="125"/>
        <v>0</v>
      </c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5">
        <f t="shared" si="118"/>
        <v>0</v>
      </c>
      <c r="AO118" s="55">
        <f t="shared" si="119"/>
        <v>0</v>
      </c>
      <c r="AP118" s="55">
        <f t="shared" si="113"/>
        <v>100</v>
      </c>
      <c r="AQ118" s="57">
        <f t="shared" si="114"/>
        <v>7663</v>
      </c>
      <c r="AR118" s="58"/>
      <c r="AS118" s="61"/>
      <c r="AT118" s="62">
        <f t="shared" si="115"/>
        <v>0</v>
      </c>
      <c r="AU118" s="63" t="str">
        <f t="shared" si="121"/>
        <v>NÃO MEDIDO</v>
      </c>
    </row>
    <row r="119" spans="1:47" s="64" customFormat="1" ht="67.5" customHeight="1" x14ac:dyDescent="0.2">
      <c r="A119" s="64" t="s">
        <v>37</v>
      </c>
      <c r="C119" s="46" t="s">
        <v>247</v>
      </c>
      <c r="D119" s="47" t="s">
        <v>423</v>
      </c>
      <c r="E119" s="115" t="s">
        <v>61</v>
      </c>
      <c r="F119" s="49">
        <v>4</v>
      </c>
      <c r="G119" s="50"/>
      <c r="H119" s="51"/>
      <c r="I119" s="49">
        <f t="shared" si="116"/>
        <v>4</v>
      </c>
      <c r="J119" s="52">
        <v>64.7</v>
      </c>
      <c r="K119" s="53">
        <f t="shared" si="120"/>
        <v>258.8</v>
      </c>
      <c r="L119" s="54"/>
      <c r="M119" s="54">
        <f t="shared" si="117"/>
        <v>0</v>
      </c>
      <c r="N119" s="54"/>
      <c r="O119" s="54"/>
      <c r="P119" s="54"/>
      <c r="Q119" s="54">
        <f t="shared" ref="Q119:Q124" si="134">ROUND(P119*$J119,2)</f>
        <v>0</v>
      </c>
      <c r="R119" s="54"/>
      <c r="S119" s="54">
        <f t="shared" ref="S119:S124" si="135">ROUND(R119*$J119,2)</f>
        <v>0</v>
      </c>
      <c r="T119" s="54"/>
      <c r="U119" s="54">
        <f t="shared" ref="U119:U124" si="136">ROUND(T119*$J119,2)</f>
        <v>0</v>
      </c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5">
        <f t="shared" si="118"/>
        <v>0</v>
      </c>
      <c r="AO119" s="55">
        <f t="shared" si="119"/>
        <v>0</v>
      </c>
      <c r="AP119" s="55">
        <f t="shared" si="113"/>
        <v>4</v>
      </c>
      <c r="AQ119" s="57">
        <f t="shared" si="114"/>
        <v>258.8</v>
      </c>
      <c r="AR119" s="58"/>
      <c r="AS119" s="61"/>
      <c r="AT119" s="62">
        <f t="shared" si="115"/>
        <v>0</v>
      </c>
      <c r="AU119" s="63" t="str">
        <f t="shared" si="121"/>
        <v>NÃO MEDIDO</v>
      </c>
    </row>
    <row r="120" spans="1:47" s="64" customFormat="1" ht="81.75" customHeight="1" x14ac:dyDescent="0.2">
      <c r="A120" s="64" t="s">
        <v>37</v>
      </c>
      <c r="C120" s="46" t="s">
        <v>313</v>
      </c>
      <c r="D120" s="47" t="s">
        <v>424</v>
      </c>
      <c r="E120" s="115" t="s">
        <v>61</v>
      </c>
      <c r="F120" s="49">
        <v>1</v>
      </c>
      <c r="G120" s="50"/>
      <c r="H120" s="51"/>
      <c r="I120" s="49">
        <f t="shared" si="116"/>
        <v>1</v>
      </c>
      <c r="J120" s="52">
        <v>170.12</v>
      </c>
      <c r="K120" s="53">
        <f t="shared" si="120"/>
        <v>170.12</v>
      </c>
      <c r="L120" s="54"/>
      <c r="M120" s="54">
        <f t="shared" si="117"/>
        <v>0</v>
      </c>
      <c r="N120" s="54"/>
      <c r="O120" s="54"/>
      <c r="P120" s="54"/>
      <c r="Q120" s="54">
        <f t="shared" si="134"/>
        <v>0</v>
      </c>
      <c r="R120" s="54"/>
      <c r="S120" s="54">
        <f t="shared" si="135"/>
        <v>0</v>
      </c>
      <c r="T120" s="54"/>
      <c r="U120" s="54">
        <f t="shared" si="136"/>
        <v>0</v>
      </c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5">
        <f t="shared" si="118"/>
        <v>0</v>
      </c>
      <c r="AO120" s="55">
        <f t="shared" si="119"/>
        <v>0</v>
      </c>
      <c r="AP120" s="55">
        <f t="shared" si="113"/>
        <v>1</v>
      </c>
      <c r="AQ120" s="57">
        <f t="shared" si="114"/>
        <v>170.12</v>
      </c>
      <c r="AR120" s="58"/>
      <c r="AS120" s="61"/>
      <c r="AT120" s="62">
        <f t="shared" si="115"/>
        <v>0</v>
      </c>
      <c r="AU120" s="63" t="str">
        <f t="shared" si="121"/>
        <v>NÃO MEDIDO</v>
      </c>
    </row>
    <row r="121" spans="1:47" s="64" customFormat="1" ht="30" customHeight="1" x14ac:dyDescent="0.2">
      <c r="A121" s="64" t="s">
        <v>37</v>
      </c>
      <c r="C121" s="46" t="s">
        <v>248</v>
      </c>
      <c r="D121" s="47" t="s">
        <v>425</v>
      </c>
      <c r="E121" s="115" t="s">
        <v>61</v>
      </c>
      <c r="F121" s="49">
        <v>10</v>
      </c>
      <c r="G121" s="50"/>
      <c r="H121" s="51"/>
      <c r="I121" s="49">
        <f t="shared" si="116"/>
        <v>10</v>
      </c>
      <c r="J121" s="52">
        <v>6.41</v>
      </c>
      <c r="K121" s="53">
        <f t="shared" si="120"/>
        <v>64.099999999999994</v>
      </c>
      <c r="L121" s="54"/>
      <c r="M121" s="54">
        <f t="shared" si="117"/>
        <v>0</v>
      </c>
      <c r="N121" s="54"/>
      <c r="O121" s="54"/>
      <c r="P121" s="54"/>
      <c r="Q121" s="54">
        <f t="shared" si="134"/>
        <v>0</v>
      </c>
      <c r="R121" s="54"/>
      <c r="S121" s="54">
        <f t="shared" si="135"/>
        <v>0</v>
      </c>
      <c r="T121" s="54"/>
      <c r="U121" s="54">
        <f t="shared" si="136"/>
        <v>0</v>
      </c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5">
        <f t="shared" si="118"/>
        <v>0</v>
      </c>
      <c r="AO121" s="55">
        <f t="shared" si="119"/>
        <v>0</v>
      </c>
      <c r="AP121" s="55">
        <f t="shared" si="113"/>
        <v>10</v>
      </c>
      <c r="AQ121" s="57">
        <f t="shared" si="114"/>
        <v>64.099999999999994</v>
      </c>
      <c r="AR121" s="58"/>
      <c r="AS121" s="61"/>
      <c r="AT121" s="62">
        <f t="shared" si="115"/>
        <v>0</v>
      </c>
      <c r="AU121" s="63" t="str">
        <f t="shared" si="121"/>
        <v>NÃO MEDIDO</v>
      </c>
    </row>
    <row r="122" spans="1:47" s="64" customFormat="1" ht="30" customHeight="1" x14ac:dyDescent="0.2">
      <c r="A122" s="64" t="s">
        <v>37</v>
      </c>
      <c r="C122" s="46" t="s">
        <v>314</v>
      </c>
      <c r="D122" s="47" t="s">
        <v>426</v>
      </c>
      <c r="E122" s="115" t="s">
        <v>61</v>
      </c>
      <c r="F122" s="49">
        <v>20</v>
      </c>
      <c r="G122" s="50"/>
      <c r="H122" s="51"/>
      <c r="I122" s="49">
        <f t="shared" si="116"/>
        <v>20</v>
      </c>
      <c r="J122" s="52">
        <v>8.4499999999999993</v>
      </c>
      <c r="K122" s="53">
        <f t="shared" si="120"/>
        <v>169</v>
      </c>
      <c r="L122" s="54"/>
      <c r="M122" s="54">
        <f t="shared" si="117"/>
        <v>0</v>
      </c>
      <c r="N122" s="54"/>
      <c r="O122" s="54"/>
      <c r="P122" s="54"/>
      <c r="Q122" s="54">
        <f t="shared" si="134"/>
        <v>0</v>
      </c>
      <c r="R122" s="54"/>
      <c r="S122" s="54">
        <f t="shared" si="135"/>
        <v>0</v>
      </c>
      <c r="T122" s="54"/>
      <c r="U122" s="54">
        <f t="shared" si="136"/>
        <v>0</v>
      </c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5">
        <f t="shared" si="118"/>
        <v>0</v>
      </c>
      <c r="AO122" s="55">
        <f t="shared" si="119"/>
        <v>0</v>
      </c>
      <c r="AP122" s="55">
        <f t="shared" si="113"/>
        <v>20</v>
      </c>
      <c r="AQ122" s="57">
        <f t="shared" si="114"/>
        <v>169</v>
      </c>
      <c r="AR122" s="58"/>
      <c r="AS122" s="61"/>
      <c r="AT122" s="62">
        <f t="shared" si="115"/>
        <v>1</v>
      </c>
      <c r="AU122" s="63" t="str">
        <f t="shared" si="121"/>
        <v>MEDIDO</v>
      </c>
    </row>
    <row r="123" spans="1:47" s="64" customFormat="1" ht="140.25" customHeight="1" x14ac:dyDescent="0.2">
      <c r="A123" s="64" t="s">
        <v>37</v>
      </c>
      <c r="C123" s="46" t="s">
        <v>249</v>
      </c>
      <c r="D123" s="47" t="s">
        <v>427</v>
      </c>
      <c r="E123" s="48" t="s">
        <v>61</v>
      </c>
      <c r="F123" s="49">
        <v>1</v>
      </c>
      <c r="G123" s="50"/>
      <c r="H123" s="51"/>
      <c r="I123" s="49">
        <f t="shared" si="116"/>
        <v>1</v>
      </c>
      <c r="J123" s="52">
        <v>145.46</v>
      </c>
      <c r="K123" s="53">
        <f t="shared" si="120"/>
        <v>145.46</v>
      </c>
      <c r="L123" s="54">
        <v>1</v>
      </c>
      <c r="M123" s="54">
        <f t="shared" si="117"/>
        <v>145.46</v>
      </c>
      <c r="N123" s="54"/>
      <c r="O123" s="54"/>
      <c r="P123" s="54"/>
      <c r="Q123" s="54">
        <f t="shared" si="134"/>
        <v>0</v>
      </c>
      <c r="R123" s="54"/>
      <c r="S123" s="54">
        <f t="shared" si="135"/>
        <v>0</v>
      </c>
      <c r="T123" s="54"/>
      <c r="U123" s="54">
        <f t="shared" si="136"/>
        <v>0</v>
      </c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5">
        <f t="shared" si="118"/>
        <v>0</v>
      </c>
      <c r="AO123" s="55">
        <f t="shared" si="119"/>
        <v>0</v>
      </c>
      <c r="AP123" s="55">
        <f t="shared" si="113"/>
        <v>1</v>
      </c>
      <c r="AQ123" s="57">
        <f t="shared" si="114"/>
        <v>145.46</v>
      </c>
      <c r="AR123" s="58"/>
      <c r="AS123" s="61"/>
      <c r="AT123" s="62">
        <f t="shared" si="115"/>
        <v>1</v>
      </c>
      <c r="AU123" s="63" t="str">
        <f t="shared" si="121"/>
        <v>MEDIDO</v>
      </c>
    </row>
    <row r="124" spans="1:47" s="64" customFormat="1" ht="143.25" customHeight="1" x14ac:dyDescent="0.2">
      <c r="A124" s="64" t="s">
        <v>37</v>
      </c>
      <c r="C124" s="46" t="s">
        <v>250</v>
      </c>
      <c r="D124" s="47" t="s">
        <v>428</v>
      </c>
      <c r="E124" s="48" t="s">
        <v>61</v>
      </c>
      <c r="F124" s="49">
        <v>1</v>
      </c>
      <c r="G124" s="50"/>
      <c r="H124" s="51"/>
      <c r="I124" s="49">
        <f t="shared" si="116"/>
        <v>1</v>
      </c>
      <c r="J124" s="52">
        <v>62.34</v>
      </c>
      <c r="K124" s="53">
        <f t="shared" si="120"/>
        <v>62.34</v>
      </c>
      <c r="L124" s="54">
        <v>1</v>
      </c>
      <c r="M124" s="54">
        <f t="shared" si="117"/>
        <v>62.34</v>
      </c>
      <c r="N124" s="54"/>
      <c r="O124" s="54"/>
      <c r="P124" s="54"/>
      <c r="Q124" s="54">
        <f t="shared" si="134"/>
        <v>0</v>
      </c>
      <c r="R124" s="54"/>
      <c r="S124" s="54">
        <f t="shared" si="135"/>
        <v>0</v>
      </c>
      <c r="T124" s="54"/>
      <c r="U124" s="54">
        <f t="shared" si="136"/>
        <v>0</v>
      </c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5">
        <f t="shared" si="118"/>
        <v>0</v>
      </c>
      <c r="AO124" s="55">
        <f t="shared" si="119"/>
        <v>0</v>
      </c>
      <c r="AP124" s="55">
        <f t="shared" si="113"/>
        <v>1</v>
      </c>
      <c r="AQ124" s="57">
        <f t="shared" si="114"/>
        <v>62.34</v>
      </c>
      <c r="AR124" s="58"/>
      <c r="AS124" s="61"/>
      <c r="AT124" s="62">
        <f t="shared" si="115"/>
        <v>0</v>
      </c>
      <c r="AU124" s="63" t="str">
        <f t="shared" si="121"/>
        <v>NÃO MEDIDO</v>
      </c>
    </row>
    <row r="125" spans="1:47" s="64" customFormat="1" ht="88.5" customHeight="1" x14ac:dyDescent="0.2">
      <c r="A125" s="64" t="s">
        <v>37</v>
      </c>
      <c r="C125" s="118" t="s">
        <v>586</v>
      </c>
      <c r="D125" s="119" t="s">
        <v>587</v>
      </c>
      <c r="E125" s="48" t="s">
        <v>61</v>
      </c>
      <c r="F125" s="49">
        <v>1</v>
      </c>
      <c r="G125" s="50"/>
      <c r="H125" s="51"/>
      <c r="I125" s="49">
        <f t="shared" si="116"/>
        <v>1</v>
      </c>
      <c r="J125" s="52">
        <v>5007.8599999999997</v>
      </c>
      <c r="K125" s="53">
        <f t="shared" si="120"/>
        <v>5007.8599999999997</v>
      </c>
      <c r="L125" s="54"/>
      <c r="M125" s="54">
        <f t="shared" si="117"/>
        <v>0</v>
      </c>
      <c r="N125" s="54"/>
      <c r="O125" s="54"/>
      <c r="P125" s="54"/>
      <c r="Q125" s="54">
        <f t="shared" ref="Q125" si="137">ROUND(P125*$J125,2)</f>
        <v>0</v>
      </c>
      <c r="R125" s="54"/>
      <c r="S125" s="54">
        <f t="shared" ref="S125" si="138">ROUND(R125*$J125,2)</f>
        <v>0</v>
      </c>
      <c r="T125" s="54"/>
      <c r="U125" s="54">
        <f t="shared" ref="U125" si="139">ROUND(T125*$J125,2)</f>
        <v>0</v>
      </c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5">
        <f t="shared" si="118"/>
        <v>0</v>
      </c>
      <c r="AO125" s="55">
        <f t="shared" si="119"/>
        <v>0</v>
      </c>
      <c r="AP125" s="55">
        <f t="shared" si="113"/>
        <v>1</v>
      </c>
      <c r="AQ125" s="57">
        <f t="shared" si="114"/>
        <v>5007.8599999999997</v>
      </c>
      <c r="AR125" s="58"/>
      <c r="AS125" s="61"/>
      <c r="AT125" s="62">
        <f t="shared" si="115"/>
        <v>0</v>
      </c>
      <c r="AU125" s="63" t="str">
        <f t="shared" si="121"/>
        <v>NÃO MEDIDO</v>
      </c>
    </row>
    <row r="126" spans="1:47" s="64" customFormat="1" ht="155.25" customHeight="1" x14ac:dyDescent="0.2">
      <c r="A126" s="64" t="s">
        <v>37</v>
      </c>
      <c r="C126" s="118" t="s">
        <v>588</v>
      </c>
      <c r="D126" s="119" t="s">
        <v>428</v>
      </c>
      <c r="E126" s="48" t="s">
        <v>61</v>
      </c>
      <c r="F126" s="49">
        <v>1</v>
      </c>
      <c r="G126" s="50"/>
      <c r="H126" s="51"/>
      <c r="I126" s="49">
        <f t="shared" si="116"/>
        <v>1</v>
      </c>
      <c r="J126" s="52">
        <v>4035.12</v>
      </c>
      <c r="K126" s="53">
        <f t="shared" si="120"/>
        <v>4035.12</v>
      </c>
      <c r="L126" s="54"/>
      <c r="M126" s="54">
        <f t="shared" si="117"/>
        <v>0</v>
      </c>
      <c r="N126" s="54"/>
      <c r="O126" s="54"/>
      <c r="P126" s="54"/>
      <c r="Q126" s="54">
        <f t="shared" ref="Q126" si="140">ROUND(P126*$J126,2)</f>
        <v>0</v>
      </c>
      <c r="R126" s="54"/>
      <c r="S126" s="54">
        <f t="shared" ref="S126" si="141">ROUND(R126*$J126,2)</f>
        <v>0</v>
      </c>
      <c r="T126" s="54"/>
      <c r="U126" s="54">
        <f t="shared" ref="U126" si="142">ROUND(T126*$J126,2)</f>
        <v>0</v>
      </c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5">
        <f t="shared" si="118"/>
        <v>0</v>
      </c>
      <c r="AO126" s="55">
        <f t="shared" si="119"/>
        <v>0</v>
      </c>
      <c r="AP126" s="55">
        <f t="shared" si="113"/>
        <v>1</v>
      </c>
      <c r="AQ126" s="57">
        <f t="shared" si="114"/>
        <v>4035.12</v>
      </c>
      <c r="AR126" s="58"/>
      <c r="AS126" s="61"/>
      <c r="AT126" s="62">
        <f t="shared" si="115"/>
        <v>0</v>
      </c>
      <c r="AU126" s="63" t="str">
        <f t="shared" si="121"/>
        <v>NÃO MEDIDO</v>
      </c>
    </row>
    <row r="127" spans="1:47" s="64" customFormat="1" ht="30" customHeight="1" x14ac:dyDescent="0.2">
      <c r="A127" s="6" t="s">
        <v>33</v>
      </c>
      <c r="B127" s="6"/>
      <c r="C127" s="46">
        <v>20900</v>
      </c>
      <c r="D127" s="47" t="s">
        <v>102</v>
      </c>
      <c r="E127" s="48"/>
      <c r="F127" s="49"/>
      <c r="G127" s="50"/>
      <c r="H127" s="51"/>
      <c r="I127" s="49">
        <f t="shared" si="116"/>
        <v>0</v>
      </c>
      <c r="J127" s="52"/>
      <c r="K127" s="53">
        <f t="shared" si="120"/>
        <v>0</v>
      </c>
      <c r="L127" s="54"/>
      <c r="M127" s="54">
        <f t="shared" si="117"/>
        <v>0</v>
      </c>
      <c r="N127" s="54"/>
      <c r="O127" s="54"/>
      <c r="P127" s="54"/>
      <c r="Q127" s="54">
        <f t="shared" si="122"/>
        <v>0</v>
      </c>
      <c r="R127" s="54"/>
      <c r="S127" s="54">
        <f t="shared" si="124"/>
        <v>0</v>
      </c>
      <c r="T127" s="54"/>
      <c r="U127" s="54">
        <f t="shared" si="125"/>
        <v>0</v>
      </c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5">
        <f t="shared" si="118"/>
        <v>0</v>
      </c>
      <c r="AO127" s="55">
        <f t="shared" si="119"/>
        <v>0</v>
      </c>
      <c r="AP127" s="55">
        <f t="shared" si="113"/>
        <v>0</v>
      </c>
      <c r="AQ127" s="57">
        <f t="shared" si="114"/>
        <v>0</v>
      </c>
      <c r="AR127" s="58"/>
      <c r="AS127" s="61"/>
      <c r="AT127" s="62">
        <f t="shared" si="115"/>
        <v>0</v>
      </c>
      <c r="AU127" s="60" t="str">
        <f>IF(COUNTIF(AU128:AU148,"MEDIDO")&lt;&gt;0,"MEDIDO","NÃO MEDIDO")</f>
        <v>MEDIDO</v>
      </c>
    </row>
    <row r="128" spans="1:47" s="64" customFormat="1" ht="36.75" customHeight="1" x14ac:dyDescent="0.2">
      <c r="A128" s="64" t="s">
        <v>37</v>
      </c>
      <c r="C128" s="46" t="s">
        <v>103</v>
      </c>
      <c r="D128" s="47" t="s">
        <v>104</v>
      </c>
      <c r="E128" s="48" t="s">
        <v>58</v>
      </c>
      <c r="F128" s="49">
        <v>1.6</v>
      </c>
      <c r="G128" s="50"/>
      <c r="H128" s="51"/>
      <c r="I128" s="49">
        <f t="shared" si="116"/>
        <v>1.6</v>
      </c>
      <c r="J128" s="52">
        <v>553.91999999999996</v>
      </c>
      <c r="K128" s="53">
        <f t="shared" si="120"/>
        <v>886.27</v>
      </c>
      <c r="L128" s="54"/>
      <c r="M128" s="54">
        <f t="shared" si="117"/>
        <v>0</v>
      </c>
      <c r="N128" s="54"/>
      <c r="O128" s="54"/>
      <c r="P128" s="54"/>
      <c r="Q128" s="54">
        <f t="shared" si="122"/>
        <v>0</v>
      </c>
      <c r="R128" s="54"/>
      <c r="S128" s="54">
        <f t="shared" si="124"/>
        <v>0</v>
      </c>
      <c r="T128" s="54"/>
      <c r="U128" s="54">
        <f t="shared" si="125"/>
        <v>0</v>
      </c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5">
        <f t="shared" si="118"/>
        <v>0</v>
      </c>
      <c r="AO128" s="55">
        <f t="shared" si="119"/>
        <v>0</v>
      </c>
      <c r="AP128" s="55">
        <f t="shared" si="113"/>
        <v>1.6</v>
      </c>
      <c r="AQ128" s="57">
        <f t="shared" si="114"/>
        <v>886.27</v>
      </c>
      <c r="AR128" s="58"/>
      <c r="AS128" s="61"/>
      <c r="AT128" s="62">
        <f t="shared" si="115"/>
        <v>0.3</v>
      </c>
      <c r="AU128" s="63" t="str">
        <f t="shared" si="121"/>
        <v>MEDIDO</v>
      </c>
    </row>
    <row r="129" spans="1:47" s="64" customFormat="1" ht="54.75" customHeight="1" x14ac:dyDescent="0.2">
      <c r="A129" s="64" t="s">
        <v>37</v>
      </c>
      <c r="C129" s="46" t="s">
        <v>106</v>
      </c>
      <c r="D129" s="47" t="s">
        <v>429</v>
      </c>
      <c r="E129" s="48" t="s">
        <v>50</v>
      </c>
      <c r="F129" s="49">
        <v>0.3</v>
      </c>
      <c r="G129" s="50"/>
      <c r="H129" s="51"/>
      <c r="I129" s="49">
        <f t="shared" si="116"/>
        <v>0.3</v>
      </c>
      <c r="J129" s="52">
        <v>564.08000000000004</v>
      </c>
      <c r="K129" s="53">
        <f t="shared" si="120"/>
        <v>169.22</v>
      </c>
      <c r="L129" s="54">
        <v>0.3</v>
      </c>
      <c r="M129" s="54">
        <f t="shared" si="117"/>
        <v>169.22</v>
      </c>
      <c r="N129" s="54"/>
      <c r="O129" s="54"/>
      <c r="P129" s="54"/>
      <c r="Q129" s="54">
        <f t="shared" si="122"/>
        <v>0</v>
      </c>
      <c r="R129" s="54"/>
      <c r="S129" s="54">
        <f t="shared" si="124"/>
        <v>0</v>
      </c>
      <c r="T129" s="54"/>
      <c r="U129" s="54">
        <f t="shared" si="125"/>
        <v>0</v>
      </c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5">
        <f t="shared" si="118"/>
        <v>0</v>
      </c>
      <c r="AO129" s="55">
        <f t="shared" si="119"/>
        <v>0</v>
      </c>
      <c r="AP129" s="55">
        <f t="shared" si="113"/>
        <v>0.3</v>
      </c>
      <c r="AQ129" s="57">
        <f t="shared" si="114"/>
        <v>169.22</v>
      </c>
      <c r="AR129" s="58"/>
      <c r="AS129" s="61"/>
      <c r="AT129" s="62">
        <f t="shared" si="115"/>
        <v>3.15</v>
      </c>
      <c r="AU129" s="63" t="str">
        <f t="shared" si="121"/>
        <v>MEDIDO</v>
      </c>
    </row>
    <row r="130" spans="1:47" s="64" customFormat="1" ht="54.75" customHeight="1" x14ac:dyDescent="0.2">
      <c r="A130" s="64" t="s">
        <v>37</v>
      </c>
      <c r="C130" s="46" t="s">
        <v>315</v>
      </c>
      <c r="D130" s="47" t="s">
        <v>430</v>
      </c>
      <c r="E130" s="48" t="s">
        <v>58</v>
      </c>
      <c r="F130" s="49">
        <v>5</v>
      </c>
      <c r="G130" s="50"/>
      <c r="H130" s="51"/>
      <c r="I130" s="49">
        <f t="shared" si="116"/>
        <v>5</v>
      </c>
      <c r="J130" s="52">
        <v>82.6</v>
      </c>
      <c r="K130" s="53">
        <f t="shared" si="120"/>
        <v>413</v>
      </c>
      <c r="L130" s="54">
        <v>3.15</v>
      </c>
      <c r="M130" s="54">
        <f t="shared" si="117"/>
        <v>260.19</v>
      </c>
      <c r="N130" s="54"/>
      <c r="O130" s="54"/>
      <c r="P130" s="54"/>
      <c r="Q130" s="54">
        <f t="shared" si="122"/>
        <v>0</v>
      </c>
      <c r="R130" s="54"/>
      <c r="S130" s="54">
        <f t="shared" si="124"/>
        <v>0</v>
      </c>
      <c r="T130" s="54"/>
      <c r="U130" s="54">
        <f t="shared" si="125"/>
        <v>0</v>
      </c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5">
        <f t="shared" si="118"/>
        <v>0</v>
      </c>
      <c r="AO130" s="55">
        <f t="shared" si="119"/>
        <v>0</v>
      </c>
      <c r="AP130" s="55">
        <f t="shared" si="113"/>
        <v>5</v>
      </c>
      <c r="AQ130" s="57">
        <f t="shared" si="114"/>
        <v>413</v>
      </c>
      <c r="AR130" s="58"/>
      <c r="AS130" s="61"/>
      <c r="AT130" s="62">
        <f t="shared" si="115"/>
        <v>0</v>
      </c>
      <c r="AU130" s="63" t="str">
        <f t="shared" si="121"/>
        <v>NÃO MEDIDO</v>
      </c>
    </row>
    <row r="131" spans="1:47" s="64" customFormat="1" ht="54.75" customHeight="1" x14ac:dyDescent="0.2">
      <c r="A131" s="64" t="s">
        <v>37</v>
      </c>
      <c r="C131" s="46" t="s">
        <v>111</v>
      </c>
      <c r="D131" s="47" t="s">
        <v>112</v>
      </c>
      <c r="E131" s="48" t="s">
        <v>73</v>
      </c>
      <c r="F131" s="49">
        <v>260</v>
      </c>
      <c r="G131" s="50"/>
      <c r="H131" s="51"/>
      <c r="I131" s="49">
        <f t="shared" si="116"/>
        <v>260</v>
      </c>
      <c r="J131" s="52">
        <v>57.22</v>
      </c>
      <c r="K131" s="53">
        <f t="shared" si="120"/>
        <v>14877.2</v>
      </c>
      <c r="L131" s="54"/>
      <c r="M131" s="54">
        <f t="shared" si="117"/>
        <v>0</v>
      </c>
      <c r="N131" s="54"/>
      <c r="O131" s="54"/>
      <c r="P131" s="54"/>
      <c r="Q131" s="54">
        <f t="shared" si="122"/>
        <v>0</v>
      </c>
      <c r="R131" s="54"/>
      <c r="S131" s="54">
        <f t="shared" si="124"/>
        <v>0</v>
      </c>
      <c r="T131" s="54"/>
      <c r="U131" s="54">
        <f t="shared" si="125"/>
        <v>0</v>
      </c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5">
        <f t="shared" si="118"/>
        <v>0</v>
      </c>
      <c r="AO131" s="55">
        <f t="shared" si="119"/>
        <v>0</v>
      </c>
      <c r="AP131" s="55">
        <f t="shared" si="113"/>
        <v>260</v>
      </c>
      <c r="AQ131" s="57">
        <f t="shared" si="114"/>
        <v>14877.2</v>
      </c>
      <c r="AR131" s="58"/>
      <c r="AS131" s="61"/>
      <c r="AT131" s="62">
        <f t="shared" si="115"/>
        <v>0</v>
      </c>
      <c r="AU131" s="63" t="str">
        <f t="shared" si="121"/>
        <v>NÃO MEDIDO</v>
      </c>
    </row>
    <row r="132" spans="1:47" s="64" customFormat="1" ht="54.75" customHeight="1" x14ac:dyDescent="0.2">
      <c r="A132" s="64" t="s">
        <v>37</v>
      </c>
      <c r="C132" s="46" t="s">
        <v>107</v>
      </c>
      <c r="D132" s="47" t="s">
        <v>184</v>
      </c>
      <c r="E132" s="48" t="s">
        <v>58</v>
      </c>
      <c r="F132" s="49">
        <v>4.4000000000000004</v>
      </c>
      <c r="G132" s="50"/>
      <c r="H132" s="51"/>
      <c r="I132" s="49">
        <f t="shared" si="116"/>
        <v>4.4000000000000004</v>
      </c>
      <c r="J132" s="52">
        <v>307.2</v>
      </c>
      <c r="K132" s="53">
        <f t="shared" si="120"/>
        <v>1351.68</v>
      </c>
      <c r="L132" s="54"/>
      <c r="M132" s="54">
        <f t="shared" si="117"/>
        <v>0</v>
      </c>
      <c r="N132" s="54"/>
      <c r="O132" s="54"/>
      <c r="P132" s="54"/>
      <c r="Q132" s="54">
        <f t="shared" si="122"/>
        <v>0</v>
      </c>
      <c r="R132" s="54"/>
      <c r="S132" s="54">
        <f t="shared" si="124"/>
        <v>0</v>
      </c>
      <c r="T132" s="54"/>
      <c r="U132" s="54">
        <f t="shared" si="125"/>
        <v>0</v>
      </c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5">
        <f t="shared" si="118"/>
        <v>0</v>
      </c>
      <c r="AO132" s="55">
        <f t="shared" si="119"/>
        <v>0</v>
      </c>
      <c r="AP132" s="55">
        <f t="shared" si="113"/>
        <v>4.4000000000000004</v>
      </c>
      <c r="AQ132" s="57">
        <f t="shared" si="114"/>
        <v>1351.68</v>
      </c>
      <c r="AR132" s="58"/>
      <c r="AS132" s="61"/>
      <c r="AT132" s="62">
        <f t="shared" si="115"/>
        <v>0</v>
      </c>
      <c r="AU132" s="63" t="str">
        <f t="shared" si="121"/>
        <v>NÃO MEDIDO</v>
      </c>
    </row>
    <row r="133" spans="1:47" s="64" customFormat="1" ht="54.75" customHeight="1" x14ac:dyDescent="0.2">
      <c r="A133" s="64" t="s">
        <v>37</v>
      </c>
      <c r="C133" s="46" t="s">
        <v>185</v>
      </c>
      <c r="D133" s="47" t="s">
        <v>186</v>
      </c>
      <c r="E133" s="48" t="s">
        <v>61</v>
      </c>
      <c r="F133" s="49">
        <v>2</v>
      </c>
      <c r="G133" s="50"/>
      <c r="H133" s="51"/>
      <c r="I133" s="49">
        <f t="shared" si="116"/>
        <v>2</v>
      </c>
      <c r="J133" s="52">
        <v>4365.18</v>
      </c>
      <c r="K133" s="53">
        <f t="shared" si="120"/>
        <v>8730.36</v>
      </c>
      <c r="L133" s="54"/>
      <c r="M133" s="54">
        <f t="shared" si="117"/>
        <v>0</v>
      </c>
      <c r="N133" s="54"/>
      <c r="O133" s="54">
        <f t="shared" ref="O133:O209" si="143">ROUND(N133*$J133,2)</f>
        <v>0</v>
      </c>
      <c r="P133" s="54"/>
      <c r="Q133" s="54">
        <f t="shared" si="122"/>
        <v>0</v>
      </c>
      <c r="R133" s="54"/>
      <c r="S133" s="54">
        <f t="shared" si="124"/>
        <v>0</v>
      </c>
      <c r="T133" s="54"/>
      <c r="U133" s="54">
        <f t="shared" si="125"/>
        <v>0</v>
      </c>
      <c r="V133" s="54"/>
      <c r="W133" s="54">
        <f t="shared" ref="W133:W207" si="144">ROUND(V133*$J133,2)</f>
        <v>0</v>
      </c>
      <c r="X133" s="54"/>
      <c r="Y133" s="54">
        <f t="shared" ref="Y133:Y209" si="145">ROUND(X133*$J133,2)</f>
        <v>0</v>
      </c>
      <c r="Z133" s="54"/>
      <c r="AA133" s="54">
        <f t="shared" ref="AA133:AA209" si="146">ROUND(Z133*$J133,2)</f>
        <v>0</v>
      </c>
      <c r="AB133" s="54"/>
      <c r="AC133" s="54">
        <f t="shared" ref="AC133:AC209" si="147">ROUND(AB133*$J133,2)</f>
        <v>0</v>
      </c>
      <c r="AD133" s="54"/>
      <c r="AE133" s="54">
        <f t="shared" ref="AE133:AE209" si="148">ROUND(AD133*$J133,2)</f>
        <v>0</v>
      </c>
      <c r="AF133" s="54"/>
      <c r="AG133" s="54">
        <f t="shared" ref="AG133:AG209" si="149">ROUND(AF133*$J133,2)</f>
        <v>0</v>
      </c>
      <c r="AH133" s="54"/>
      <c r="AI133" s="54">
        <f t="shared" ref="AI133:AI209" si="150">ROUND(AH133*$J133,2)</f>
        <v>0</v>
      </c>
      <c r="AJ133" s="54"/>
      <c r="AK133" s="54">
        <f t="shared" ref="AK133:AK209" si="151">ROUND(AJ133*$J133,2)</f>
        <v>0</v>
      </c>
      <c r="AL133" s="54"/>
      <c r="AM133" s="54">
        <f t="shared" ref="AM133:AM209" si="152">ROUND(AL133*$J133,2)</f>
        <v>0</v>
      </c>
      <c r="AN133" s="55">
        <f t="shared" si="118"/>
        <v>0</v>
      </c>
      <c r="AO133" s="55">
        <f t="shared" si="119"/>
        <v>0</v>
      </c>
      <c r="AP133" s="55">
        <f t="shared" si="113"/>
        <v>2</v>
      </c>
      <c r="AQ133" s="57">
        <f t="shared" si="114"/>
        <v>8730.36</v>
      </c>
      <c r="AR133" s="58"/>
      <c r="AS133" s="61"/>
      <c r="AT133" s="62">
        <f t="shared" si="115"/>
        <v>0</v>
      </c>
      <c r="AU133" s="63" t="str">
        <f t="shared" si="121"/>
        <v>NÃO MEDIDO</v>
      </c>
    </row>
    <row r="134" spans="1:47" s="64" customFormat="1" ht="54.75" customHeight="1" x14ac:dyDescent="0.2">
      <c r="A134" s="64" t="s">
        <v>37</v>
      </c>
      <c r="C134" s="46" t="s">
        <v>187</v>
      </c>
      <c r="D134" s="47" t="s">
        <v>188</v>
      </c>
      <c r="E134" s="48" t="s">
        <v>61</v>
      </c>
      <c r="F134" s="49">
        <v>2</v>
      </c>
      <c r="G134" s="50"/>
      <c r="H134" s="51"/>
      <c r="I134" s="49">
        <f t="shared" si="116"/>
        <v>2</v>
      </c>
      <c r="J134" s="52">
        <v>1323.93</v>
      </c>
      <c r="K134" s="53">
        <f t="shared" si="120"/>
        <v>2647.86</v>
      </c>
      <c r="L134" s="54"/>
      <c r="M134" s="54">
        <f t="shared" si="117"/>
        <v>0</v>
      </c>
      <c r="N134" s="54"/>
      <c r="O134" s="54"/>
      <c r="P134" s="54"/>
      <c r="Q134" s="54">
        <f t="shared" si="122"/>
        <v>0</v>
      </c>
      <c r="R134" s="54"/>
      <c r="S134" s="54">
        <f t="shared" si="124"/>
        <v>0</v>
      </c>
      <c r="T134" s="54"/>
      <c r="U134" s="54">
        <f t="shared" si="125"/>
        <v>0</v>
      </c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5">
        <f t="shared" si="118"/>
        <v>0</v>
      </c>
      <c r="AO134" s="55">
        <f t="shared" si="119"/>
        <v>0</v>
      </c>
      <c r="AP134" s="55">
        <f t="shared" si="113"/>
        <v>2</v>
      </c>
      <c r="AQ134" s="57">
        <f t="shared" si="114"/>
        <v>2647.86</v>
      </c>
      <c r="AR134" s="58"/>
      <c r="AS134" s="61"/>
      <c r="AT134" s="62">
        <f t="shared" si="115"/>
        <v>0</v>
      </c>
      <c r="AU134" s="63" t="str">
        <f t="shared" si="121"/>
        <v>NÃO MEDIDO</v>
      </c>
    </row>
    <row r="135" spans="1:47" s="64" customFormat="1" ht="54.75" customHeight="1" x14ac:dyDescent="0.2">
      <c r="A135" s="64" t="s">
        <v>37</v>
      </c>
      <c r="C135" s="46" t="s">
        <v>189</v>
      </c>
      <c r="D135" s="47" t="s">
        <v>190</v>
      </c>
      <c r="E135" s="48" t="s">
        <v>61</v>
      </c>
      <c r="F135" s="49">
        <v>2</v>
      </c>
      <c r="G135" s="50"/>
      <c r="H135" s="51"/>
      <c r="I135" s="49">
        <f t="shared" si="116"/>
        <v>2</v>
      </c>
      <c r="J135" s="52">
        <v>1497.64</v>
      </c>
      <c r="K135" s="53">
        <f t="shared" si="120"/>
        <v>2995.28</v>
      </c>
      <c r="L135" s="54"/>
      <c r="M135" s="54">
        <f t="shared" si="117"/>
        <v>0</v>
      </c>
      <c r="N135" s="54"/>
      <c r="O135" s="54"/>
      <c r="P135" s="54"/>
      <c r="Q135" s="54">
        <f t="shared" ref="Q135:Q138" si="153">ROUND(P135*$J135,2)</f>
        <v>0</v>
      </c>
      <c r="R135" s="54"/>
      <c r="S135" s="54">
        <f t="shared" ref="S135:S138" si="154">ROUND(R135*$J135,2)</f>
        <v>0</v>
      </c>
      <c r="T135" s="54"/>
      <c r="U135" s="54">
        <f t="shared" ref="U135:U138" si="155">ROUND(T135*$J135,2)</f>
        <v>0</v>
      </c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5">
        <f t="shared" si="118"/>
        <v>0</v>
      </c>
      <c r="AO135" s="55">
        <f t="shared" si="119"/>
        <v>0</v>
      </c>
      <c r="AP135" s="55">
        <f t="shared" si="113"/>
        <v>2</v>
      </c>
      <c r="AQ135" s="57">
        <f t="shared" si="114"/>
        <v>2995.28</v>
      </c>
      <c r="AR135" s="58"/>
      <c r="AS135" s="61"/>
      <c r="AT135" s="62">
        <f t="shared" si="115"/>
        <v>239.63</v>
      </c>
      <c r="AU135" s="63" t="str">
        <f t="shared" si="121"/>
        <v>MEDIDO</v>
      </c>
    </row>
    <row r="136" spans="1:47" s="64" customFormat="1" ht="54.75" customHeight="1" x14ac:dyDescent="0.2">
      <c r="A136" s="64" t="s">
        <v>37</v>
      </c>
      <c r="C136" s="46" t="s">
        <v>191</v>
      </c>
      <c r="D136" s="47" t="s">
        <v>192</v>
      </c>
      <c r="E136" s="48" t="s">
        <v>58</v>
      </c>
      <c r="F136" s="49">
        <v>612.20000000000005</v>
      </c>
      <c r="G136" s="50"/>
      <c r="H136" s="51"/>
      <c r="I136" s="49">
        <f t="shared" si="116"/>
        <v>612.20000000000005</v>
      </c>
      <c r="J136" s="52">
        <v>147.97999999999999</v>
      </c>
      <c r="K136" s="53">
        <f t="shared" si="120"/>
        <v>90593.36</v>
      </c>
      <c r="L136" s="54">
        <v>239.63</v>
      </c>
      <c r="M136" s="54">
        <f t="shared" si="117"/>
        <v>35460.449999999997</v>
      </c>
      <c r="N136" s="54"/>
      <c r="O136" s="54"/>
      <c r="P136" s="54"/>
      <c r="Q136" s="54">
        <f t="shared" si="153"/>
        <v>0</v>
      </c>
      <c r="R136" s="54"/>
      <c r="S136" s="54">
        <f t="shared" si="154"/>
        <v>0</v>
      </c>
      <c r="T136" s="54"/>
      <c r="U136" s="54">
        <f t="shared" si="155"/>
        <v>0</v>
      </c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5">
        <f t="shared" si="118"/>
        <v>0</v>
      </c>
      <c r="AO136" s="55">
        <f t="shared" si="119"/>
        <v>0</v>
      </c>
      <c r="AP136" s="55">
        <f t="shared" si="113"/>
        <v>612.20000000000005</v>
      </c>
      <c r="AQ136" s="57">
        <f t="shared" si="114"/>
        <v>90593.36</v>
      </c>
      <c r="AR136" s="58"/>
      <c r="AS136" s="61"/>
      <c r="AT136" s="62">
        <f t="shared" si="115"/>
        <v>0</v>
      </c>
      <c r="AU136" s="63" t="str">
        <f t="shared" si="121"/>
        <v>NÃO MEDIDO</v>
      </c>
    </row>
    <row r="137" spans="1:47" s="64" customFormat="1" ht="54.75" customHeight="1" x14ac:dyDescent="0.2">
      <c r="A137" s="64" t="s">
        <v>37</v>
      </c>
      <c r="C137" s="46" t="s">
        <v>193</v>
      </c>
      <c r="D137" s="47" t="s">
        <v>194</v>
      </c>
      <c r="E137" s="48" t="s">
        <v>58</v>
      </c>
      <c r="F137" s="49">
        <v>23.6</v>
      </c>
      <c r="G137" s="50"/>
      <c r="H137" s="51"/>
      <c r="I137" s="49">
        <f t="shared" si="116"/>
        <v>23.6</v>
      </c>
      <c r="J137" s="52">
        <v>129.77000000000001</v>
      </c>
      <c r="K137" s="53">
        <f t="shared" si="120"/>
        <v>3062.57</v>
      </c>
      <c r="L137" s="54"/>
      <c r="M137" s="54">
        <f t="shared" si="117"/>
        <v>0</v>
      </c>
      <c r="N137" s="54"/>
      <c r="O137" s="54"/>
      <c r="P137" s="54"/>
      <c r="Q137" s="54">
        <f t="shared" si="153"/>
        <v>0</v>
      </c>
      <c r="R137" s="54"/>
      <c r="S137" s="54">
        <f t="shared" si="154"/>
        <v>0</v>
      </c>
      <c r="T137" s="54"/>
      <c r="U137" s="54">
        <f t="shared" si="155"/>
        <v>0</v>
      </c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5">
        <f t="shared" si="118"/>
        <v>0</v>
      </c>
      <c r="AO137" s="55">
        <f t="shared" si="119"/>
        <v>0</v>
      </c>
      <c r="AP137" s="55">
        <f t="shared" si="113"/>
        <v>23.6</v>
      </c>
      <c r="AQ137" s="57">
        <f t="shared" si="114"/>
        <v>3062.57</v>
      </c>
      <c r="AR137" s="58"/>
      <c r="AS137" s="61"/>
      <c r="AT137" s="62">
        <f t="shared" si="115"/>
        <v>2</v>
      </c>
      <c r="AU137" s="63" t="str">
        <f t="shared" si="121"/>
        <v>MEDIDO</v>
      </c>
    </row>
    <row r="138" spans="1:47" s="64" customFormat="1" ht="117" customHeight="1" x14ac:dyDescent="0.2">
      <c r="A138" s="64" t="s">
        <v>37</v>
      </c>
      <c r="C138" s="46" t="s">
        <v>195</v>
      </c>
      <c r="D138" s="47" t="s">
        <v>431</v>
      </c>
      <c r="E138" s="48" t="s">
        <v>105</v>
      </c>
      <c r="F138" s="49">
        <v>72</v>
      </c>
      <c r="G138" s="50"/>
      <c r="H138" s="51"/>
      <c r="I138" s="49">
        <f t="shared" si="116"/>
        <v>72</v>
      </c>
      <c r="J138" s="52">
        <v>845.76</v>
      </c>
      <c r="K138" s="53">
        <f t="shared" si="120"/>
        <v>60894.720000000001</v>
      </c>
      <c r="L138" s="54">
        <v>2</v>
      </c>
      <c r="M138" s="54">
        <f t="shared" si="117"/>
        <v>1691.52</v>
      </c>
      <c r="N138" s="54"/>
      <c r="O138" s="54">
        <f t="shared" ref="O138" si="156">ROUND(N138*$J138,2)</f>
        <v>0</v>
      </c>
      <c r="P138" s="54"/>
      <c r="Q138" s="54">
        <f t="shared" si="153"/>
        <v>0</v>
      </c>
      <c r="R138" s="54"/>
      <c r="S138" s="54">
        <f t="shared" si="154"/>
        <v>0</v>
      </c>
      <c r="T138" s="54"/>
      <c r="U138" s="54">
        <f t="shared" si="155"/>
        <v>0</v>
      </c>
      <c r="V138" s="54"/>
      <c r="W138" s="54">
        <f t="shared" ref="W138" si="157">ROUND(V138*$J138,2)</f>
        <v>0</v>
      </c>
      <c r="X138" s="54"/>
      <c r="Y138" s="54">
        <f t="shared" ref="Y138" si="158">ROUND(X138*$J138,2)</f>
        <v>0</v>
      </c>
      <c r="Z138" s="54"/>
      <c r="AA138" s="54">
        <f t="shared" ref="AA138" si="159">ROUND(Z138*$J138,2)</f>
        <v>0</v>
      </c>
      <c r="AB138" s="54"/>
      <c r="AC138" s="54">
        <f t="shared" ref="AC138" si="160">ROUND(AB138*$J138,2)</f>
        <v>0</v>
      </c>
      <c r="AD138" s="54"/>
      <c r="AE138" s="54">
        <f t="shared" ref="AE138" si="161">ROUND(AD138*$J138,2)</f>
        <v>0</v>
      </c>
      <c r="AF138" s="54"/>
      <c r="AG138" s="54">
        <f t="shared" ref="AG138" si="162">ROUND(AF138*$J138,2)</f>
        <v>0</v>
      </c>
      <c r="AH138" s="54"/>
      <c r="AI138" s="54">
        <f t="shared" ref="AI138" si="163">ROUND(AH138*$J138,2)</f>
        <v>0</v>
      </c>
      <c r="AJ138" s="54"/>
      <c r="AK138" s="54">
        <f t="shared" ref="AK138" si="164">ROUND(AJ138*$J138,2)</f>
        <v>0</v>
      </c>
      <c r="AL138" s="54"/>
      <c r="AM138" s="54">
        <f t="shared" ref="AM138" si="165">ROUND(AL138*$J138,2)</f>
        <v>0</v>
      </c>
      <c r="AN138" s="55">
        <f t="shared" si="118"/>
        <v>0</v>
      </c>
      <c r="AO138" s="55">
        <f t="shared" si="119"/>
        <v>0</v>
      </c>
      <c r="AP138" s="55">
        <f t="shared" si="113"/>
        <v>72</v>
      </c>
      <c r="AQ138" s="57">
        <f t="shared" si="114"/>
        <v>60894.720000000001</v>
      </c>
      <c r="AR138" s="58"/>
      <c r="AS138" s="61"/>
      <c r="AT138" s="62">
        <f t="shared" si="115"/>
        <v>0</v>
      </c>
      <c r="AU138" s="63" t="str">
        <f t="shared" si="121"/>
        <v>NÃO MEDIDO</v>
      </c>
    </row>
    <row r="139" spans="1:47" s="64" customFormat="1" ht="130.5" customHeight="1" x14ac:dyDescent="0.2">
      <c r="A139" s="64" t="s">
        <v>37</v>
      </c>
      <c r="C139" s="46" t="s">
        <v>196</v>
      </c>
      <c r="D139" s="47" t="s">
        <v>197</v>
      </c>
      <c r="E139" s="48" t="s">
        <v>105</v>
      </c>
      <c r="F139" s="49">
        <v>18</v>
      </c>
      <c r="G139" s="50"/>
      <c r="H139" s="51"/>
      <c r="I139" s="49">
        <f t="shared" si="116"/>
        <v>18</v>
      </c>
      <c r="J139" s="52">
        <v>1091.3</v>
      </c>
      <c r="K139" s="53">
        <f t="shared" si="120"/>
        <v>19643.400000000001</v>
      </c>
      <c r="L139" s="54"/>
      <c r="M139" s="54">
        <f t="shared" si="117"/>
        <v>0</v>
      </c>
      <c r="N139" s="54"/>
      <c r="O139" s="54">
        <f t="shared" si="143"/>
        <v>0</v>
      </c>
      <c r="P139" s="54"/>
      <c r="Q139" s="54">
        <f t="shared" si="122"/>
        <v>0</v>
      </c>
      <c r="R139" s="54"/>
      <c r="S139" s="54">
        <f t="shared" si="124"/>
        <v>0</v>
      </c>
      <c r="T139" s="54"/>
      <c r="U139" s="54">
        <f t="shared" si="125"/>
        <v>0</v>
      </c>
      <c r="V139" s="54"/>
      <c r="W139" s="54">
        <f t="shared" si="144"/>
        <v>0</v>
      </c>
      <c r="X139" s="54"/>
      <c r="Y139" s="54">
        <f t="shared" si="145"/>
        <v>0</v>
      </c>
      <c r="Z139" s="54"/>
      <c r="AA139" s="54">
        <f t="shared" si="146"/>
        <v>0</v>
      </c>
      <c r="AB139" s="54"/>
      <c r="AC139" s="54">
        <f t="shared" si="147"/>
        <v>0</v>
      </c>
      <c r="AD139" s="54"/>
      <c r="AE139" s="54">
        <f t="shared" si="148"/>
        <v>0</v>
      </c>
      <c r="AF139" s="54"/>
      <c r="AG139" s="54">
        <f t="shared" si="149"/>
        <v>0</v>
      </c>
      <c r="AH139" s="54"/>
      <c r="AI139" s="54">
        <f t="shared" si="150"/>
        <v>0</v>
      </c>
      <c r="AJ139" s="54"/>
      <c r="AK139" s="54">
        <f t="shared" si="151"/>
        <v>0</v>
      </c>
      <c r="AL139" s="54"/>
      <c r="AM139" s="54">
        <f t="shared" si="152"/>
        <v>0</v>
      </c>
      <c r="AN139" s="55">
        <f t="shared" si="118"/>
        <v>0</v>
      </c>
      <c r="AO139" s="55">
        <f t="shared" si="119"/>
        <v>0</v>
      </c>
      <c r="AP139" s="55">
        <f t="shared" si="113"/>
        <v>18</v>
      </c>
      <c r="AQ139" s="57">
        <f t="shared" si="114"/>
        <v>19643.400000000001</v>
      </c>
      <c r="AR139" s="58"/>
      <c r="AS139" s="61"/>
      <c r="AT139" s="62">
        <f t="shared" si="115"/>
        <v>0.5</v>
      </c>
      <c r="AU139" s="63" t="str">
        <f t="shared" si="121"/>
        <v>MEDIDO</v>
      </c>
    </row>
    <row r="140" spans="1:47" s="64" customFormat="1" ht="111" customHeight="1" x14ac:dyDescent="0.2">
      <c r="A140" s="64" t="s">
        <v>37</v>
      </c>
      <c r="C140" s="46" t="s">
        <v>198</v>
      </c>
      <c r="D140" s="47" t="s">
        <v>432</v>
      </c>
      <c r="E140" s="48" t="s">
        <v>105</v>
      </c>
      <c r="F140" s="49">
        <v>18</v>
      </c>
      <c r="G140" s="50"/>
      <c r="H140" s="51"/>
      <c r="I140" s="49">
        <f t="shared" si="116"/>
        <v>18</v>
      </c>
      <c r="J140" s="52">
        <v>4092.36</v>
      </c>
      <c r="K140" s="53">
        <f t="shared" si="120"/>
        <v>73662.48</v>
      </c>
      <c r="L140" s="54">
        <v>0.5</v>
      </c>
      <c r="M140" s="54">
        <f t="shared" si="117"/>
        <v>2046.18</v>
      </c>
      <c r="N140" s="54"/>
      <c r="O140" s="54">
        <f t="shared" si="143"/>
        <v>0</v>
      </c>
      <c r="P140" s="54"/>
      <c r="Q140" s="54">
        <f t="shared" si="122"/>
        <v>0</v>
      </c>
      <c r="R140" s="54"/>
      <c r="S140" s="54">
        <f t="shared" si="124"/>
        <v>0</v>
      </c>
      <c r="T140" s="54"/>
      <c r="U140" s="54">
        <f t="shared" si="125"/>
        <v>0</v>
      </c>
      <c r="V140" s="54"/>
      <c r="W140" s="54">
        <f t="shared" si="144"/>
        <v>0</v>
      </c>
      <c r="X140" s="54"/>
      <c r="Y140" s="54">
        <f t="shared" si="145"/>
        <v>0</v>
      </c>
      <c r="Z140" s="54"/>
      <c r="AA140" s="54">
        <f t="shared" si="146"/>
        <v>0</v>
      </c>
      <c r="AB140" s="54"/>
      <c r="AC140" s="54">
        <f t="shared" si="147"/>
        <v>0</v>
      </c>
      <c r="AD140" s="54"/>
      <c r="AE140" s="54">
        <f t="shared" si="148"/>
        <v>0</v>
      </c>
      <c r="AF140" s="54"/>
      <c r="AG140" s="54">
        <f t="shared" si="149"/>
        <v>0</v>
      </c>
      <c r="AH140" s="54"/>
      <c r="AI140" s="54">
        <f t="shared" si="150"/>
        <v>0</v>
      </c>
      <c r="AJ140" s="54"/>
      <c r="AK140" s="54">
        <f t="shared" si="151"/>
        <v>0</v>
      </c>
      <c r="AL140" s="54"/>
      <c r="AM140" s="54">
        <f t="shared" si="152"/>
        <v>0</v>
      </c>
      <c r="AN140" s="55">
        <f t="shared" si="118"/>
        <v>0</v>
      </c>
      <c r="AO140" s="55">
        <f t="shared" si="119"/>
        <v>0</v>
      </c>
      <c r="AP140" s="55">
        <f t="shared" si="113"/>
        <v>18</v>
      </c>
      <c r="AQ140" s="57">
        <f t="shared" si="114"/>
        <v>73662.48</v>
      </c>
      <c r="AR140" s="58"/>
      <c r="AS140" s="61"/>
      <c r="AT140" s="62">
        <f t="shared" si="115"/>
        <v>0.27</v>
      </c>
      <c r="AU140" s="63" t="str">
        <f t="shared" si="121"/>
        <v>MEDIDO</v>
      </c>
    </row>
    <row r="141" spans="1:47" s="64" customFormat="1" ht="102" customHeight="1" x14ac:dyDescent="0.2">
      <c r="A141" s="64" t="s">
        <v>37</v>
      </c>
      <c r="C141" s="46" t="s">
        <v>199</v>
      </c>
      <c r="D141" s="47" t="s">
        <v>200</v>
      </c>
      <c r="E141" s="48" t="s">
        <v>105</v>
      </c>
      <c r="F141" s="49">
        <v>18</v>
      </c>
      <c r="G141" s="50"/>
      <c r="H141" s="51"/>
      <c r="I141" s="49">
        <f t="shared" si="116"/>
        <v>18</v>
      </c>
      <c r="J141" s="52">
        <v>4092.36</v>
      </c>
      <c r="K141" s="53">
        <f t="shared" si="120"/>
        <v>73662.48</v>
      </c>
      <c r="L141" s="54">
        <v>0.27</v>
      </c>
      <c r="M141" s="54">
        <f t="shared" si="117"/>
        <v>1104.94</v>
      </c>
      <c r="N141" s="54"/>
      <c r="O141" s="54">
        <f t="shared" si="143"/>
        <v>0</v>
      </c>
      <c r="P141" s="54"/>
      <c r="Q141" s="54">
        <f t="shared" si="122"/>
        <v>0</v>
      </c>
      <c r="R141" s="54"/>
      <c r="S141" s="54">
        <f t="shared" si="124"/>
        <v>0</v>
      </c>
      <c r="T141" s="54"/>
      <c r="U141" s="54">
        <f t="shared" si="125"/>
        <v>0</v>
      </c>
      <c r="V141" s="54"/>
      <c r="W141" s="54">
        <f t="shared" si="144"/>
        <v>0</v>
      </c>
      <c r="X141" s="54"/>
      <c r="Y141" s="54">
        <f t="shared" si="145"/>
        <v>0</v>
      </c>
      <c r="Z141" s="54"/>
      <c r="AA141" s="54">
        <f t="shared" si="146"/>
        <v>0</v>
      </c>
      <c r="AB141" s="54"/>
      <c r="AC141" s="54">
        <f t="shared" si="147"/>
        <v>0</v>
      </c>
      <c r="AD141" s="54"/>
      <c r="AE141" s="54">
        <f t="shared" si="148"/>
        <v>0</v>
      </c>
      <c r="AF141" s="54"/>
      <c r="AG141" s="54">
        <f t="shared" si="149"/>
        <v>0</v>
      </c>
      <c r="AH141" s="54"/>
      <c r="AI141" s="54">
        <f t="shared" si="150"/>
        <v>0</v>
      </c>
      <c r="AJ141" s="54"/>
      <c r="AK141" s="54">
        <f t="shared" si="151"/>
        <v>0</v>
      </c>
      <c r="AL141" s="54"/>
      <c r="AM141" s="54">
        <f t="shared" si="152"/>
        <v>0</v>
      </c>
      <c r="AN141" s="55">
        <f t="shared" si="118"/>
        <v>0</v>
      </c>
      <c r="AO141" s="55">
        <f t="shared" si="119"/>
        <v>0</v>
      </c>
      <c r="AP141" s="55">
        <f t="shared" si="113"/>
        <v>18</v>
      </c>
      <c r="AQ141" s="57">
        <f t="shared" si="114"/>
        <v>73662.48</v>
      </c>
      <c r="AR141" s="58"/>
      <c r="AS141" s="61"/>
      <c r="AT141" s="62">
        <f t="shared" si="115"/>
        <v>0</v>
      </c>
      <c r="AU141" s="63" t="str">
        <f t="shared" si="121"/>
        <v>NÃO MEDIDO</v>
      </c>
    </row>
    <row r="142" spans="1:47" s="64" customFormat="1" ht="47.25" customHeight="1" x14ac:dyDescent="0.2">
      <c r="A142" s="64" t="s">
        <v>37</v>
      </c>
      <c r="C142" s="46" t="s">
        <v>201</v>
      </c>
      <c r="D142" s="47" t="s">
        <v>202</v>
      </c>
      <c r="E142" s="48" t="s">
        <v>58</v>
      </c>
      <c r="F142" s="49">
        <v>24.5</v>
      </c>
      <c r="G142" s="50"/>
      <c r="H142" s="51"/>
      <c r="I142" s="49">
        <f t="shared" si="116"/>
        <v>24.5</v>
      </c>
      <c r="J142" s="52">
        <v>144.94</v>
      </c>
      <c r="K142" s="53">
        <f t="shared" si="120"/>
        <v>3551.03</v>
      </c>
      <c r="L142" s="54"/>
      <c r="M142" s="54">
        <f t="shared" si="117"/>
        <v>0</v>
      </c>
      <c r="N142" s="54"/>
      <c r="O142" s="54">
        <f t="shared" si="143"/>
        <v>0</v>
      </c>
      <c r="P142" s="54"/>
      <c r="Q142" s="54">
        <f t="shared" si="122"/>
        <v>0</v>
      </c>
      <c r="R142" s="54"/>
      <c r="S142" s="54">
        <f t="shared" si="124"/>
        <v>0</v>
      </c>
      <c r="T142" s="54"/>
      <c r="U142" s="54">
        <f t="shared" si="125"/>
        <v>0</v>
      </c>
      <c r="V142" s="54"/>
      <c r="W142" s="54">
        <f t="shared" si="144"/>
        <v>0</v>
      </c>
      <c r="X142" s="54"/>
      <c r="Y142" s="54">
        <f t="shared" si="145"/>
        <v>0</v>
      </c>
      <c r="Z142" s="54"/>
      <c r="AA142" s="54">
        <f t="shared" si="146"/>
        <v>0</v>
      </c>
      <c r="AB142" s="54"/>
      <c r="AC142" s="54">
        <f t="shared" si="147"/>
        <v>0</v>
      </c>
      <c r="AD142" s="54"/>
      <c r="AE142" s="54">
        <f t="shared" si="148"/>
        <v>0</v>
      </c>
      <c r="AF142" s="54"/>
      <c r="AG142" s="54">
        <f t="shared" si="149"/>
        <v>0</v>
      </c>
      <c r="AH142" s="54"/>
      <c r="AI142" s="54">
        <f t="shared" si="150"/>
        <v>0</v>
      </c>
      <c r="AJ142" s="54"/>
      <c r="AK142" s="54">
        <f t="shared" si="151"/>
        <v>0</v>
      </c>
      <c r="AL142" s="54"/>
      <c r="AM142" s="54">
        <f t="shared" si="152"/>
        <v>0</v>
      </c>
      <c r="AN142" s="55">
        <f t="shared" si="118"/>
        <v>0</v>
      </c>
      <c r="AO142" s="55">
        <f t="shared" si="119"/>
        <v>0</v>
      </c>
      <c r="AP142" s="55">
        <f t="shared" si="113"/>
        <v>24.5</v>
      </c>
      <c r="AQ142" s="57">
        <f t="shared" si="114"/>
        <v>3551.03</v>
      </c>
      <c r="AR142" s="58"/>
      <c r="AS142" s="61"/>
      <c r="AT142" s="62">
        <f t="shared" si="115"/>
        <v>0</v>
      </c>
      <c r="AU142" s="63" t="str">
        <f t="shared" si="121"/>
        <v>NÃO MEDIDO</v>
      </c>
    </row>
    <row r="143" spans="1:47" s="64" customFormat="1" ht="30" customHeight="1" x14ac:dyDescent="0.2">
      <c r="A143" s="64" t="s">
        <v>37</v>
      </c>
      <c r="C143" s="46" t="s">
        <v>108</v>
      </c>
      <c r="D143" s="47" t="s">
        <v>433</v>
      </c>
      <c r="E143" s="48" t="s">
        <v>73</v>
      </c>
      <c r="F143" s="49">
        <v>11.7</v>
      </c>
      <c r="G143" s="50"/>
      <c r="H143" s="51"/>
      <c r="I143" s="49">
        <f t="shared" si="116"/>
        <v>11.7</v>
      </c>
      <c r="J143" s="52">
        <v>269.68</v>
      </c>
      <c r="K143" s="53">
        <f t="shared" si="120"/>
        <v>3155.26</v>
      </c>
      <c r="L143" s="54"/>
      <c r="M143" s="54">
        <f t="shared" si="117"/>
        <v>0</v>
      </c>
      <c r="N143" s="54"/>
      <c r="O143" s="54">
        <f t="shared" si="143"/>
        <v>0</v>
      </c>
      <c r="P143" s="54"/>
      <c r="Q143" s="54">
        <f t="shared" si="122"/>
        <v>0</v>
      </c>
      <c r="R143" s="54"/>
      <c r="S143" s="54">
        <f t="shared" si="124"/>
        <v>0</v>
      </c>
      <c r="T143" s="54"/>
      <c r="U143" s="54">
        <f t="shared" si="125"/>
        <v>0</v>
      </c>
      <c r="V143" s="54"/>
      <c r="W143" s="54">
        <f t="shared" si="144"/>
        <v>0</v>
      </c>
      <c r="X143" s="54"/>
      <c r="Y143" s="54">
        <f t="shared" si="145"/>
        <v>0</v>
      </c>
      <c r="Z143" s="54"/>
      <c r="AA143" s="54">
        <f t="shared" si="146"/>
        <v>0</v>
      </c>
      <c r="AB143" s="54"/>
      <c r="AC143" s="54">
        <f t="shared" si="147"/>
        <v>0</v>
      </c>
      <c r="AD143" s="54"/>
      <c r="AE143" s="54">
        <f t="shared" si="148"/>
        <v>0</v>
      </c>
      <c r="AF143" s="54"/>
      <c r="AG143" s="54">
        <f t="shared" si="149"/>
        <v>0</v>
      </c>
      <c r="AH143" s="54"/>
      <c r="AI143" s="54">
        <f t="shared" si="150"/>
        <v>0</v>
      </c>
      <c r="AJ143" s="54"/>
      <c r="AK143" s="54">
        <f t="shared" si="151"/>
        <v>0</v>
      </c>
      <c r="AL143" s="54"/>
      <c r="AM143" s="54">
        <f t="shared" si="152"/>
        <v>0</v>
      </c>
      <c r="AN143" s="55">
        <f t="shared" si="118"/>
        <v>0</v>
      </c>
      <c r="AO143" s="55">
        <f t="shared" si="119"/>
        <v>0</v>
      </c>
      <c r="AP143" s="55">
        <f t="shared" ref="AP143:AP206" si="166">I143-AN143</f>
        <v>11.7</v>
      </c>
      <c r="AQ143" s="57">
        <f t="shared" ref="AQ143:AQ206" si="167">K143-AO143</f>
        <v>3155.26</v>
      </c>
      <c r="AR143" s="58"/>
      <c r="AS143" s="61"/>
      <c r="AT143" s="62">
        <f t="shared" ref="AT143:AT206" si="168">INDEX($L$11:$Y$292,ROW()-9,MATCH($AT$11,$L$11:$Y$11,0))</f>
        <v>2.5</v>
      </c>
      <c r="AU143" s="63" t="str">
        <f t="shared" si="121"/>
        <v>MEDIDO</v>
      </c>
    </row>
    <row r="144" spans="1:47" s="64" customFormat="1" ht="48.75" customHeight="1" x14ac:dyDescent="0.2">
      <c r="A144" s="64" t="s">
        <v>37</v>
      </c>
      <c r="C144" s="46" t="s">
        <v>109</v>
      </c>
      <c r="D144" s="47" t="s">
        <v>110</v>
      </c>
      <c r="E144" s="48" t="s">
        <v>61</v>
      </c>
      <c r="F144" s="49">
        <v>5</v>
      </c>
      <c r="G144" s="50"/>
      <c r="H144" s="51"/>
      <c r="I144" s="49">
        <f t="shared" ref="I144:I207" si="169">F144+G144+H144</f>
        <v>5</v>
      </c>
      <c r="J144" s="52">
        <v>84.31</v>
      </c>
      <c r="K144" s="53">
        <f t="shared" si="120"/>
        <v>421.55</v>
      </c>
      <c r="L144" s="54">
        <v>2.5</v>
      </c>
      <c r="M144" s="54">
        <f t="shared" ref="M144:M207" si="170">ROUND(L144*$J144,2)</f>
        <v>210.78</v>
      </c>
      <c r="N144" s="54"/>
      <c r="O144" s="54">
        <f t="shared" si="143"/>
        <v>0</v>
      </c>
      <c r="P144" s="54"/>
      <c r="Q144" s="54">
        <f t="shared" si="122"/>
        <v>0</v>
      </c>
      <c r="R144" s="54"/>
      <c r="S144" s="54">
        <f t="shared" si="124"/>
        <v>0</v>
      </c>
      <c r="T144" s="54"/>
      <c r="U144" s="54">
        <f t="shared" si="125"/>
        <v>0</v>
      </c>
      <c r="V144" s="54"/>
      <c r="W144" s="54">
        <f t="shared" si="144"/>
        <v>0</v>
      </c>
      <c r="X144" s="54"/>
      <c r="Y144" s="54">
        <f t="shared" si="145"/>
        <v>0</v>
      </c>
      <c r="Z144" s="54"/>
      <c r="AA144" s="54">
        <f t="shared" si="146"/>
        <v>0</v>
      </c>
      <c r="AB144" s="54"/>
      <c r="AC144" s="54">
        <f t="shared" si="147"/>
        <v>0</v>
      </c>
      <c r="AD144" s="54"/>
      <c r="AE144" s="54">
        <f t="shared" si="148"/>
        <v>0</v>
      </c>
      <c r="AF144" s="54"/>
      <c r="AG144" s="54">
        <f t="shared" si="149"/>
        <v>0</v>
      </c>
      <c r="AH144" s="54"/>
      <c r="AI144" s="54">
        <f t="shared" si="150"/>
        <v>0</v>
      </c>
      <c r="AJ144" s="54"/>
      <c r="AK144" s="54">
        <f t="shared" si="151"/>
        <v>0</v>
      </c>
      <c r="AL144" s="54"/>
      <c r="AM144" s="54">
        <f t="shared" si="152"/>
        <v>0</v>
      </c>
      <c r="AN144" s="55">
        <f t="shared" ref="AN144:AN207" si="171">SUMIF($L$11:$AM$11,"QUANTIDADE",L144:AM144)</f>
        <v>0</v>
      </c>
      <c r="AO144" s="55">
        <f t="shared" ref="AO144:AO207" si="172">SUMIF($L$11:$AM$11,"VALOR MEDIDO",L144:AM144)</f>
        <v>0</v>
      </c>
      <c r="AP144" s="55">
        <f t="shared" si="166"/>
        <v>5</v>
      </c>
      <c r="AQ144" s="57">
        <f t="shared" si="167"/>
        <v>421.55</v>
      </c>
      <c r="AR144" s="58"/>
      <c r="AS144" s="61"/>
      <c r="AT144" s="62">
        <f t="shared" si="168"/>
        <v>0</v>
      </c>
      <c r="AU144" s="63" t="str">
        <f t="shared" si="121"/>
        <v>NÃO MEDIDO</v>
      </c>
    </row>
    <row r="145" spans="1:47" s="64" customFormat="1" ht="60" customHeight="1" x14ac:dyDescent="0.2">
      <c r="A145" s="64" t="s">
        <v>37</v>
      </c>
      <c r="C145" s="46" t="s">
        <v>153</v>
      </c>
      <c r="D145" s="47" t="s">
        <v>434</v>
      </c>
      <c r="E145" s="48" t="s">
        <v>73</v>
      </c>
      <c r="F145" s="49">
        <v>52.5</v>
      </c>
      <c r="G145" s="50"/>
      <c r="H145" s="51"/>
      <c r="I145" s="49">
        <f t="shared" si="169"/>
        <v>52.5</v>
      </c>
      <c r="J145" s="52">
        <v>17.28</v>
      </c>
      <c r="K145" s="53">
        <f t="shared" ref="K145:K208" si="173">ROUND(($F145*$J145),2)+ROUND(($G145*$J145),2)+ROUND(($H145*$J145),2)</f>
        <v>907.2</v>
      </c>
      <c r="L145" s="54"/>
      <c r="M145" s="54">
        <f t="shared" si="170"/>
        <v>0</v>
      </c>
      <c r="N145" s="54"/>
      <c r="O145" s="54">
        <f t="shared" si="143"/>
        <v>0</v>
      </c>
      <c r="P145" s="54"/>
      <c r="Q145" s="54">
        <f t="shared" si="122"/>
        <v>0</v>
      </c>
      <c r="R145" s="54"/>
      <c r="S145" s="54">
        <f t="shared" si="124"/>
        <v>0</v>
      </c>
      <c r="T145" s="54"/>
      <c r="U145" s="54">
        <f t="shared" si="125"/>
        <v>0</v>
      </c>
      <c r="V145" s="54"/>
      <c r="W145" s="54">
        <f t="shared" si="144"/>
        <v>0</v>
      </c>
      <c r="X145" s="54"/>
      <c r="Y145" s="54">
        <f t="shared" si="145"/>
        <v>0</v>
      </c>
      <c r="Z145" s="54"/>
      <c r="AA145" s="54">
        <f t="shared" si="146"/>
        <v>0</v>
      </c>
      <c r="AB145" s="54"/>
      <c r="AC145" s="54">
        <f t="shared" si="147"/>
        <v>0</v>
      </c>
      <c r="AD145" s="54"/>
      <c r="AE145" s="54">
        <f t="shared" si="148"/>
        <v>0</v>
      </c>
      <c r="AF145" s="54"/>
      <c r="AG145" s="54">
        <f t="shared" si="149"/>
        <v>0</v>
      </c>
      <c r="AH145" s="54"/>
      <c r="AI145" s="54">
        <f t="shared" si="150"/>
        <v>0</v>
      </c>
      <c r="AJ145" s="54"/>
      <c r="AK145" s="54">
        <f t="shared" si="151"/>
        <v>0</v>
      </c>
      <c r="AL145" s="54"/>
      <c r="AM145" s="54">
        <f t="shared" si="152"/>
        <v>0</v>
      </c>
      <c r="AN145" s="55">
        <f t="shared" si="171"/>
        <v>0</v>
      </c>
      <c r="AO145" s="55">
        <f t="shared" si="172"/>
        <v>0</v>
      </c>
      <c r="AP145" s="55">
        <f t="shared" si="166"/>
        <v>52.5</v>
      </c>
      <c r="AQ145" s="57">
        <f t="shared" si="167"/>
        <v>907.2</v>
      </c>
      <c r="AR145" s="58"/>
      <c r="AS145" s="61"/>
      <c r="AT145" s="62">
        <f t="shared" si="168"/>
        <v>0</v>
      </c>
      <c r="AU145" s="63" t="str">
        <f t="shared" ref="AU145:AU208" si="174">IF(AT145&lt;&gt;0,"MEDIDO","NÃO MEDIDO")</f>
        <v>NÃO MEDIDO</v>
      </c>
    </row>
    <row r="146" spans="1:47" s="64" customFormat="1" ht="40.5" customHeight="1" x14ac:dyDescent="0.2">
      <c r="A146" s="64" t="s">
        <v>37</v>
      </c>
      <c r="C146" s="46" t="s">
        <v>113</v>
      </c>
      <c r="D146" s="47" t="s">
        <v>114</v>
      </c>
      <c r="E146" s="48" t="s">
        <v>61</v>
      </c>
      <c r="F146" s="49">
        <v>1</v>
      </c>
      <c r="G146" s="50"/>
      <c r="H146" s="51"/>
      <c r="I146" s="49">
        <f t="shared" si="169"/>
        <v>1</v>
      </c>
      <c r="J146" s="52">
        <v>585.38</v>
      </c>
      <c r="K146" s="53">
        <f t="shared" si="173"/>
        <v>585.38</v>
      </c>
      <c r="L146" s="54"/>
      <c r="M146" s="54">
        <f t="shared" si="170"/>
        <v>0</v>
      </c>
      <c r="N146" s="54"/>
      <c r="O146" s="54">
        <f t="shared" si="143"/>
        <v>0</v>
      </c>
      <c r="P146" s="54"/>
      <c r="Q146" s="54">
        <f t="shared" si="122"/>
        <v>0</v>
      </c>
      <c r="R146" s="54"/>
      <c r="S146" s="54">
        <f t="shared" si="124"/>
        <v>0</v>
      </c>
      <c r="T146" s="54"/>
      <c r="U146" s="54">
        <f t="shared" si="125"/>
        <v>0</v>
      </c>
      <c r="V146" s="54"/>
      <c r="W146" s="54">
        <f t="shared" si="144"/>
        <v>0</v>
      </c>
      <c r="X146" s="54"/>
      <c r="Y146" s="54">
        <f t="shared" si="145"/>
        <v>0</v>
      </c>
      <c r="Z146" s="54"/>
      <c r="AA146" s="54">
        <f t="shared" si="146"/>
        <v>0</v>
      </c>
      <c r="AB146" s="54"/>
      <c r="AC146" s="54">
        <f t="shared" si="147"/>
        <v>0</v>
      </c>
      <c r="AD146" s="54"/>
      <c r="AE146" s="54">
        <f t="shared" si="148"/>
        <v>0</v>
      </c>
      <c r="AF146" s="54"/>
      <c r="AG146" s="54">
        <f t="shared" si="149"/>
        <v>0</v>
      </c>
      <c r="AH146" s="54"/>
      <c r="AI146" s="54">
        <f t="shared" si="150"/>
        <v>0</v>
      </c>
      <c r="AJ146" s="54"/>
      <c r="AK146" s="54">
        <f t="shared" si="151"/>
        <v>0</v>
      </c>
      <c r="AL146" s="54"/>
      <c r="AM146" s="54">
        <f t="shared" si="152"/>
        <v>0</v>
      </c>
      <c r="AN146" s="55">
        <f t="shared" si="171"/>
        <v>0</v>
      </c>
      <c r="AO146" s="55">
        <f t="shared" si="172"/>
        <v>0</v>
      </c>
      <c r="AP146" s="55">
        <f t="shared" si="166"/>
        <v>1</v>
      </c>
      <c r="AQ146" s="57">
        <f t="shared" si="167"/>
        <v>585.38</v>
      </c>
      <c r="AR146" s="58"/>
      <c r="AS146" s="61"/>
      <c r="AT146" s="62">
        <f t="shared" si="168"/>
        <v>190.1</v>
      </c>
      <c r="AU146" s="63" t="str">
        <f t="shared" si="174"/>
        <v>MEDIDO</v>
      </c>
    </row>
    <row r="147" spans="1:47" s="64" customFormat="1" ht="43.5" customHeight="1" x14ac:dyDescent="0.2">
      <c r="A147" s="64" t="s">
        <v>37</v>
      </c>
      <c r="C147" s="46" t="s">
        <v>115</v>
      </c>
      <c r="D147" s="47" t="s">
        <v>116</v>
      </c>
      <c r="E147" s="48" t="s">
        <v>117</v>
      </c>
      <c r="F147" s="49">
        <v>217</v>
      </c>
      <c r="G147" s="50"/>
      <c r="H147" s="51"/>
      <c r="I147" s="49">
        <f t="shared" si="169"/>
        <v>217</v>
      </c>
      <c r="J147" s="52">
        <v>32.520000000000003</v>
      </c>
      <c r="K147" s="53">
        <f t="shared" si="173"/>
        <v>7056.84</v>
      </c>
      <c r="L147" s="54">
        <v>190.1</v>
      </c>
      <c r="M147" s="54">
        <f t="shared" si="170"/>
        <v>6182.05</v>
      </c>
      <c r="N147" s="54"/>
      <c r="O147" s="54">
        <f t="shared" si="143"/>
        <v>0</v>
      </c>
      <c r="P147" s="54"/>
      <c r="Q147" s="54">
        <f t="shared" si="122"/>
        <v>0</v>
      </c>
      <c r="R147" s="54"/>
      <c r="S147" s="54">
        <f t="shared" si="124"/>
        <v>0</v>
      </c>
      <c r="T147" s="54"/>
      <c r="U147" s="54">
        <f t="shared" si="125"/>
        <v>0</v>
      </c>
      <c r="V147" s="54"/>
      <c r="W147" s="54">
        <f t="shared" si="144"/>
        <v>0</v>
      </c>
      <c r="X147" s="54"/>
      <c r="Y147" s="54">
        <f t="shared" si="145"/>
        <v>0</v>
      </c>
      <c r="Z147" s="54"/>
      <c r="AA147" s="54">
        <f t="shared" si="146"/>
        <v>0</v>
      </c>
      <c r="AB147" s="54"/>
      <c r="AC147" s="54">
        <f t="shared" si="147"/>
        <v>0</v>
      </c>
      <c r="AD147" s="54"/>
      <c r="AE147" s="54">
        <f t="shared" si="148"/>
        <v>0</v>
      </c>
      <c r="AF147" s="54"/>
      <c r="AG147" s="54">
        <f t="shared" si="149"/>
        <v>0</v>
      </c>
      <c r="AH147" s="54"/>
      <c r="AI147" s="54">
        <f t="shared" si="150"/>
        <v>0</v>
      </c>
      <c r="AJ147" s="54"/>
      <c r="AK147" s="54">
        <f t="shared" si="151"/>
        <v>0</v>
      </c>
      <c r="AL147" s="54"/>
      <c r="AM147" s="54">
        <f t="shared" si="152"/>
        <v>0</v>
      </c>
      <c r="AN147" s="55">
        <f t="shared" si="171"/>
        <v>0</v>
      </c>
      <c r="AO147" s="55">
        <f t="shared" si="172"/>
        <v>0</v>
      </c>
      <c r="AP147" s="55">
        <f t="shared" si="166"/>
        <v>217</v>
      </c>
      <c r="AQ147" s="57">
        <f t="shared" si="167"/>
        <v>7056.84</v>
      </c>
      <c r="AR147" s="58"/>
      <c r="AS147" s="61"/>
      <c r="AT147" s="62">
        <f t="shared" si="168"/>
        <v>2</v>
      </c>
      <c r="AU147" s="63" t="str">
        <f t="shared" si="174"/>
        <v>MEDIDO</v>
      </c>
    </row>
    <row r="148" spans="1:47" s="64" customFormat="1" ht="30" customHeight="1" x14ac:dyDescent="0.2">
      <c r="A148" s="64" t="s">
        <v>37</v>
      </c>
      <c r="C148" s="46" t="s">
        <v>203</v>
      </c>
      <c r="D148" s="47" t="s">
        <v>435</v>
      </c>
      <c r="E148" s="48" t="s">
        <v>61</v>
      </c>
      <c r="F148" s="49">
        <v>4</v>
      </c>
      <c r="G148" s="50"/>
      <c r="H148" s="51"/>
      <c r="I148" s="49">
        <f t="shared" si="169"/>
        <v>4</v>
      </c>
      <c r="J148" s="52">
        <v>1818.83</v>
      </c>
      <c r="K148" s="53">
        <f t="shared" si="173"/>
        <v>7275.32</v>
      </c>
      <c r="L148" s="54">
        <v>2</v>
      </c>
      <c r="M148" s="54">
        <f t="shared" si="170"/>
        <v>3637.66</v>
      </c>
      <c r="N148" s="54"/>
      <c r="O148" s="54">
        <f t="shared" si="143"/>
        <v>0</v>
      </c>
      <c r="P148" s="54"/>
      <c r="Q148" s="54">
        <f t="shared" si="122"/>
        <v>0</v>
      </c>
      <c r="R148" s="54"/>
      <c r="S148" s="54">
        <f t="shared" si="124"/>
        <v>0</v>
      </c>
      <c r="T148" s="54"/>
      <c r="U148" s="54">
        <f t="shared" si="125"/>
        <v>0</v>
      </c>
      <c r="V148" s="54"/>
      <c r="W148" s="54">
        <f t="shared" si="144"/>
        <v>0</v>
      </c>
      <c r="X148" s="54"/>
      <c r="Y148" s="54">
        <f t="shared" si="145"/>
        <v>0</v>
      </c>
      <c r="Z148" s="54"/>
      <c r="AA148" s="54">
        <f t="shared" si="146"/>
        <v>0</v>
      </c>
      <c r="AB148" s="54"/>
      <c r="AC148" s="54">
        <f t="shared" si="147"/>
        <v>0</v>
      </c>
      <c r="AD148" s="54"/>
      <c r="AE148" s="54">
        <f t="shared" si="148"/>
        <v>0</v>
      </c>
      <c r="AF148" s="54"/>
      <c r="AG148" s="54">
        <f t="shared" si="149"/>
        <v>0</v>
      </c>
      <c r="AH148" s="54"/>
      <c r="AI148" s="54">
        <f t="shared" si="150"/>
        <v>0</v>
      </c>
      <c r="AJ148" s="54"/>
      <c r="AK148" s="54">
        <f t="shared" si="151"/>
        <v>0</v>
      </c>
      <c r="AL148" s="54"/>
      <c r="AM148" s="54">
        <f t="shared" si="152"/>
        <v>0</v>
      </c>
      <c r="AN148" s="55">
        <f t="shared" si="171"/>
        <v>0</v>
      </c>
      <c r="AO148" s="55">
        <f t="shared" si="172"/>
        <v>0</v>
      </c>
      <c r="AP148" s="55">
        <f t="shared" si="166"/>
        <v>4</v>
      </c>
      <c r="AQ148" s="57">
        <f t="shared" si="167"/>
        <v>7275.32</v>
      </c>
      <c r="AR148" s="58"/>
      <c r="AS148" s="61"/>
      <c r="AT148" s="62">
        <f t="shared" si="168"/>
        <v>0</v>
      </c>
      <c r="AU148" s="63" t="str">
        <f t="shared" si="174"/>
        <v>NÃO MEDIDO</v>
      </c>
    </row>
    <row r="149" spans="1:47" s="64" customFormat="1" ht="30" customHeight="1" x14ac:dyDescent="0.2">
      <c r="A149" s="6" t="s">
        <v>33</v>
      </c>
      <c r="B149" s="6"/>
      <c r="C149" s="46">
        <v>21100</v>
      </c>
      <c r="D149" s="47" t="s">
        <v>204</v>
      </c>
      <c r="E149" s="48"/>
      <c r="F149" s="49"/>
      <c r="G149" s="50"/>
      <c r="H149" s="51"/>
      <c r="I149" s="49">
        <f t="shared" si="169"/>
        <v>0</v>
      </c>
      <c r="J149" s="52"/>
      <c r="K149" s="53">
        <f t="shared" si="173"/>
        <v>0</v>
      </c>
      <c r="L149" s="54"/>
      <c r="M149" s="54">
        <f t="shared" si="170"/>
        <v>0</v>
      </c>
      <c r="N149" s="54"/>
      <c r="O149" s="54">
        <f t="shared" si="143"/>
        <v>0</v>
      </c>
      <c r="P149" s="54"/>
      <c r="Q149" s="54">
        <f t="shared" si="122"/>
        <v>0</v>
      </c>
      <c r="R149" s="54"/>
      <c r="S149" s="54">
        <f t="shared" si="124"/>
        <v>0</v>
      </c>
      <c r="T149" s="54"/>
      <c r="U149" s="54">
        <f t="shared" si="125"/>
        <v>0</v>
      </c>
      <c r="V149" s="54"/>
      <c r="W149" s="54">
        <f t="shared" si="144"/>
        <v>0</v>
      </c>
      <c r="X149" s="54"/>
      <c r="Y149" s="54">
        <f t="shared" si="145"/>
        <v>0</v>
      </c>
      <c r="Z149" s="54"/>
      <c r="AA149" s="54">
        <f t="shared" si="146"/>
        <v>0</v>
      </c>
      <c r="AB149" s="54"/>
      <c r="AC149" s="54">
        <f t="shared" si="147"/>
        <v>0</v>
      </c>
      <c r="AD149" s="54"/>
      <c r="AE149" s="54">
        <f t="shared" si="148"/>
        <v>0</v>
      </c>
      <c r="AF149" s="54"/>
      <c r="AG149" s="54">
        <f t="shared" si="149"/>
        <v>0</v>
      </c>
      <c r="AH149" s="54"/>
      <c r="AI149" s="54">
        <f t="shared" si="150"/>
        <v>0</v>
      </c>
      <c r="AJ149" s="54"/>
      <c r="AK149" s="54">
        <f t="shared" si="151"/>
        <v>0</v>
      </c>
      <c r="AL149" s="54"/>
      <c r="AM149" s="54">
        <f t="shared" si="152"/>
        <v>0</v>
      </c>
      <c r="AN149" s="55">
        <f t="shared" si="171"/>
        <v>0</v>
      </c>
      <c r="AO149" s="55">
        <f t="shared" si="172"/>
        <v>0</v>
      </c>
      <c r="AP149" s="55">
        <f t="shared" si="166"/>
        <v>0</v>
      </c>
      <c r="AQ149" s="57">
        <f t="shared" si="167"/>
        <v>0</v>
      </c>
      <c r="AR149" s="58"/>
      <c r="AS149" s="61"/>
      <c r="AT149" s="62">
        <f t="shared" si="168"/>
        <v>0</v>
      </c>
      <c r="AU149" s="60" t="str">
        <f>IF(COUNTIF(AU150:AU155,"MEDIDO")&lt;&gt;0,"MEDIDO","NÃO MEDIDO")</f>
        <v>MEDIDO</v>
      </c>
    </row>
    <row r="150" spans="1:47" s="64" customFormat="1" ht="39.75" customHeight="1" x14ac:dyDescent="0.2">
      <c r="A150" s="64" t="s">
        <v>37</v>
      </c>
      <c r="C150" s="46" t="s">
        <v>118</v>
      </c>
      <c r="D150" s="47" t="s">
        <v>119</v>
      </c>
      <c r="E150" s="48" t="s">
        <v>61</v>
      </c>
      <c r="F150" s="49">
        <v>3</v>
      </c>
      <c r="G150" s="50"/>
      <c r="H150" s="51"/>
      <c r="I150" s="49">
        <f t="shared" si="169"/>
        <v>3</v>
      </c>
      <c r="J150" s="52">
        <v>262.69</v>
      </c>
      <c r="K150" s="53">
        <f t="shared" si="173"/>
        <v>788.07</v>
      </c>
      <c r="L150" s="54"/>
      <c r="M150" s="54">
        <f t="shared" si="170"/>
        <v>0</v>
      </c>
      <c r="N150" s="54"/>
      <c r="O150" s="54">
        <f t="shared" si="143"/>
        <v>0</v>
      </c>
      <c r="P150" s="54"/>
      <c r="Q150" s="54">
        <f t="shared" si="122"/>
        <v>0</v>
      </c>
      <c r="R150" s="54"/>
      <c r="S150" s="54">
        <f t="shared" si="124"/>
        <v>0</v>
      </c>
      <c r="T150" s="54"/>
      <c r="U150" s="54">
        <f t="shared" si="125"/>
        <v>0</v>
      </c>
      <c r="V150" s="54"/>
      <c r="W150" s="54">
        <f t="shared" si="144"/>
        <v>0</v>
      </c>
      <c r="X150" s="54"/>
      <c r="Y150" s="54">
        <f t="shared" si="145"/>
        <v>0</v>
      </c>
      <c r="Z150" s="54"/>
      <c r="AA150" s="54">
        <f t="shared" si="146"/>
        <v>0</v>
      </c>
      <c r="AB150" s="54"/>
      <c r="AC150" s="54">
        <f t="shared" si="147"/>
        <v>0</v>
      </c>
      <c r="AD150" s="54"/>
      <c r="AE150" s="54">
        <f t="shared" si="148"/>
        <v>0</v>
      </c>
      <c r="AF150" s="54"/>
      <c r="AG150" s="54">
        <f t="shared" si="149"/>
        <v>0</v>
      </c>
      <c r="AH150" s="54"/>
      <c r="AI150" s="54">
        <f t="shared" si="150"/>
        <v>0</v>
      </c>
      <c r="AJ150" s="54"/>
      <c r="AK150" s="54">
        <f t="shared" si="151"/>
        <v>0</v>
      </c>
      <c r="AL150" s="54"/>
      <c r="AM150" s="54">
        <f t="shared" si="152"/>
        <v>0</v>
      </c>
      <c r="AN150" s="55">
        <f t="shared" si="171"/>
        <v>0</v>
      </c>
      <c r="AO150" s="55">
        <f t="shared" si="172"/>
        <v>0</v>
      </c>
      <c r="AP150" s="55">
        <f t="shared" si="166"/>
        <v>3</v>
      </c>
      <c r="AQ150" s="57">
        <f t="shared" si="167"/>
        <v>788.07</v>
      </c>
      <c r="AR150" s="58"/>
      <c r="AS150" s="61"/>
      <c r="AT150" s="62">
        <f t="shared" si="168"/>
        <v>1</v>
      </c>
      <c r="AU150" s="63" t="str">
        <f t="shared" si="174"/>
        <v>MEDIDO</v>
      </c>
    </row>
    <row r="151" spans="1:47" s="64" customFormat="1" ht="39.75" customHeight="1" x14ac:dyDescent="0.2">
      <c r="A151" s="64" t="s">
        <v>37</v>
      </c>
      <c r="C151" s="46" t="s">
        <v>120</v>
      </c>
      <c r="D151" s="47" t="s">
        <v>121</v>
      </c>
      <c r="E151" s="48" t="s">
        <v>58</v>
      </c>
      <c r="F151" s="49">
        <v>1</v>
      </c>
      <c r="G151" s="50"/>
      <c r="H151" s="51"/>
      <c r="I151" s="49">
        <f t="shared" si="169"/>
        <v>1</v>
      </c>
      <c r="J151" s="52">
        <v>344.13</v>
      </c>
      <c r="K151" s="53">
        <f t="shared" si="173"/>
        <v>344.13</v>
      </c>
      <c r="L151" s="54">
        <v>1</v>
      </c>
      <c r="M151" s="54">
        <f t="shared" si="170"/>
        <v>344.13</v>
      </c>
      <c r="N151" s="54"/>
      <c r="O151" s="54">
        <f t="shared" si="143"/>
        <v>0</v>
      </c>
      <c r="P151" s="54"/>
      <c r="Q151" s="54">
        <f t="shared" si="122"/>
        <v>0</v>
      </c>
      <c r="R151" s="54"/>
      <c r="S151" s="54">
        <f t="shared" si="124"/>
        <v>0</v>
      </c>
      <c r="T151" s="54"/>
      <c r="U151" s="54">
        <f t="shared" si="125"/>
        <v>0</v>
      </c>
      <c r="V151" s="54"/>
      <c r="W151" s="54">
        <f t="shared" si="144"/>
        <v>0</v>
      </c>
      <c r="X151" s="54"/>
      <c r="Y151" s="54">
        <f t="shared" si="145"/>
        <v>0</v>
      </c>
      <c r="Z151" s="54"/>
      <c r="AA151" s="54">
        <f t="shared" si="146"/>
        <v>0</v>
      </c>
      <c r="AB151" s="54"/>
      <c r="AC151" s="54">
        <f t="shared" si="147"/>
        <v>0</v>
      </c>
      <c r="AD151" s="54"/>
      <c r="AE151" s="54">
        <f t="shared" si="148"/>
        <v>0</v>
      </c>
      <c r="AF151" s="54"/>
      <c r="AG151" s="54">
        <f t="shared" si="149"/>
        <v>0</v>
      </c>
      <c r="AH151" s="54"/>
      <c r="AI151" s="54">
        <f t="shared" si="150"/>
        <v>0</v>
      </c>
      <c r="AJ151" s="54"/>
      <c r="AK151" s="54">
        <f t="shared" si="151"/>
        <v>0</v>
      </c>
      <c r="AL151" s="54"/>
      <c r="AM151" s="54">
        <f t="shared" si="152"/>
        <v>0</v>
      </c>
      <c r="AN151" s="55">
        <f t="shared" si="171"/>
        <v>0</v>
      </c>
      <c r="AO151" s="55">
        <f t="shared" si="172"/>
        <v>0</v>
      </c>
      <c r="AP151" s="55">
        <f t="shared" si="166"/>
        <v>1</v>
      </c>
      <c r="AQ151" s="57">
        <f t="shared" si="167"/>
        <v>344.13</v>
      </c>
      <c r="AR151" s="58"/>
      <c r="AS151" s="61"/>
      <c r="AT151" s="62">
        <f t="shared" si="168"/>
        <v>0</v>
      </c>
      <c r="AU151" s="63" t="str">
        <f t="shared" si="174"/>
        <v>NÃO MEDIDO</v>
      </c>
    </row>
    <row r="152" spans="1:47" s="64" customFormat="1" ht="49.5" customHeight="1" x14ac:dyDescent="0.2">
      <c r="A152" s="64" t="s">
        <v>37</v>
      </c>
      <c r="C152" s="46" t="s">
        <v>122</v>
      </c>
      <c r="D152" s="47" t="s">
        <v>206</v>
      </c>
      <c r="E152" s="48" t="s">
        <v>61</v>
      </c>
      <c r="F152" s="49">
        <v>26</v>
      </c>
      <c r="G152" s="50"/>
      <c r="H152" s="51"/>
      <c r="I152" s="49">
        <f t="shared" si="169"/>
        <v>26</v>
      </c>
      <c r="J152" s="52">
        <v>18.36</v>
      </c>
      <c r="K152" s="53">
        <f t="shared" si="173"/>
        <v>477.36</v>
      </c>
      <c r="L152" s="54"/>
      <c r="M152" s="54">
        <f t="shared" si="170"/>
        <v>0</v>
      </c>
      <c r="N152" s="54"/>
      <c r="O152" s="54">
        <f t="shared" ref="O152" si="175">ROUND(N152*$J152,2)</f>
        <v>0</v>
      </c>
      <c r="P152" s="54"/>
      <c r="Q152" s="54">
        <f t="shared" ref="Q152" si="176">ROUND(P152*$J152,2)</f>
        <v>0</v>
      </c>
      <c r="R152" s="54"/>
      <c r="S152" s="54">
        <f t="shared" ref="S152" si="177">ROUND(R152*$J152,2)</f>
        <v>0</v>
      </c>
      <c r="T152" s="54"/>
      <c r="U152" s="54">
        <f t="shared" ref="U152" si="178">ROUND(T152*$J152,2)</f>
        <v>0</v>
      </c>
      <c r="V152" s="54"/>
      <c r="W152" s="54">
        <f t="shared" ref="W152" si="179">ROUND(V152*$J152,2)</f>
        <v>0</v>
      </c>
      <c r="X152" s="54"/>
      <c r="Y152" s="54">
        <f t="shared" ref="Y152" si="180">ROUND(X152*$J152,2)</f>
        <v>0</v>
      </c>
      <c r="Z152" s="54"/>
      <c r="AA152" s="54">
        <f t="shared" ref="AA152" si="181">ROUND(Z152*$J152,2)</f>
        <v>0</v>
      </c>
      <c r="AB152" s="54"/>
      <c r="AC152" s="54">
        <f t="shared" ref="AC152" si="182">ROUND(AB152*$J152,2)</f>
        <v>0</v>
      </c>
      <c r="AD152" s="54"/>
      <c r="AE152" s="54">
        <f t="shared" ref="AE152" si="183">ROUND(AD152*$J152,2)</f>
        <v>0</v>
      </c>
      <c r="AF152" s="54"/>
      <c r="AG152" s="54">
        <f t="shared" ref="AG152" si="184">ROUND(AF152*$J152,2)</f>
        <v>0</v>
      </c>
      <c r="AH152" s="54"/>
      <c r="AI152" s="54">
        <f t="shared" ref="AI152" si="185">ROUND(AH152*$J152,2)</f>
        <v>0</v>
      </c>
      <c r="AJ152" s="54"/>
      <c r="AK152" s="54">
        <f t="shared" ref="AK152" si="186">ROUND(AJ152*$J152,2)</f>
        <v>0</v>
      </c>
      <c r="AL152" s="54"/>
      <c r="AM152" s="54">
        <f t="shared" ref="AM152" si="187">ROUND(AL152*$J152,2)</f>
        <v>0</v>
      </c>
      <c r="AN152" s="55">
        <f t="shared" si="171"/>
        <v>0</v>
      </c>
      <c r="AO152" s="55">
        <f t="shared" si="172"/>
        <v>0</v>
      </c>
      <c r="AP152" s="55">
        <f t="shared" si="166"/>
        <v>26</v>
      </c>
      <c r="AQ152" s="57">
        <f t="shared" si="167"/>
        <v>477.36</v>
      </c>
      <c r="AR152" s="58"/>
      <c r="AS152" s="61"/>
      <c r="AT152" s="62">
        <f t="shared" si="168"/>
        <v>0</v>
      </c>
      <c r="AU152" s="63" t="str">
        <f t="shared" si="174"/>
        <v>NÃO MEDIDO</v>
      </c>
    </row>
    <row r="153" spans="1:47" s="64" customFormat="1" ht="49.5" customHeight="1" x14ac:dyDescent="0.2">
      <c r="A153" s="64" t="s">
        <v>37</v>
      </c>
      <c r="C153" s="46" t="s">
        <v>123</v>
      </c>
      <c r="D153" s="47" t="s">
        <v>124</v>
      </c>
      <c r="E153" s="48" t="s">
        <v>61</v>
      </c>
      <c r="F153" s="49">
        <v>8</v>
      </c>
      <c r="G153" s="50"/>
      <c r="H153" s="51"/>
      <c r="I153" s="49">
        <f t="shared" si="169"/>
        <v>8</v>
      </c>
      <c r="J153" s="52">
        <v>45.54</v>
      </c>
      <c r="K153" s="53">
        <f t="shared" si="173"/>
        <v>364.32</v>
      </c>
      <c r="L153" s="54"/>
      <c r="M153" s="54">
        <f t="shared" si="170"/>
        <v>0</v>
      </c>
      <c r="N153" s="54"/>
      <c r="O153" s="54">
        <f t="shared" si="143"/>
        <v>0</v>
      </c>
      <c r="P153" s="54"/>
      <c r="Q153" s="54">
        <f t="shared" si="122"/>
        <v>0</v>
      </c>
      <c r="R153" s="54"/>
      <c r="S153" s="54">
        <f t="shared" si="124"/>
        <v>0</v>
      </c>
      <c r="T153" s="54"/>
      <c r="U153" s="54">
        <f t="shared" si="125"/>
        <v>0</v>
      </c>
      <c r="V153" s="54"/>
      <c r="W153" s="54">
        <f t="shared" si="144"/>
        <v>0</v>
      </c>
      <c r="X153" s="54"/>
      <c r="Y153" s="54">
        <f t="shared" si="145"/>
        <v>0</v>
      </c>
      <c r="Z153" s="54"/>
      <c r="AA153" s="54">
        <f t="shared" si="146"/>
        <v>0</v>
      </c>
      <c r="AB153" s="54"/>
      <c r="AC153" s="54">
        <f t="shared" si="147"/>
        <v>0</v>
      </c>
      <c r="AD153" s="54"/>
      <c r="AE153" s="54">
        <f t="shared" si="148"/>
        <v>0</v>
      </c>
      <c r="AF153" s="54"/>
      <c r="AG153" s="54">
        <f t="shared" si="149"/>
        <v>0</v>
      </c>
      <c r="AH153" s="54"/>
      <c r="AI153" s="54">
        <f t="shared" si="150"/>
        <v>0</v>
      </c>
      <c r="AJ153" s="54"/>
      <c r="AK153" s="54">
        <f t="shared" si="151"/>
        <v>0</v>
      </c>
      <c r="AL153" s="54"/>
      <c r="AM153" s="54">
        <f t="shared" si="152"/>
        <v>0</v>
      </c>
      <c r="AN153" s="55">
        <f t="shared" si="171"/>
        <v>0</v>
      </c>
      <c r="AO153" s="55">
        <f t="shared" si="172"/>
        <v>0</v>
      </c>
      <c r="AP153" s="55">
        <f t="shared" si="166"/>
        <v>8</v>
      </c>
      <c r="AQ153" s="57">
        <f t="shared" si="167"/>
        <v>364.32</v>
      </c>
      <c r="AR153" s="58"/>
      <c r="AS153" s="61"/>
      <c r="AT153" s="62">
        <f t="shared" si="168"/>
        <v>0</v>
      </c>
      <c r="AU153" s="63" t="str">
        <f t="shared" si="174"/>
        <v>NÃO MEDIDO</v>
      </c>
    </row>
    <row r="154" spans="1:47" s="64" customFormat="1" ht="49.5" customHeight="1" x14ac:dyDescent="0.2">
      <c r="A154" s="64" t="s">
        <v>37</v>
      </c>
      <c r="C154" s="46" t="s">
        <v>205</v>
      </c>
      <c r="D154" s="47" t="s">
        <v>436</v>
      </c>
      <c r="E154" s="48" t="s">
        <v>61</v>
      </c>
      <c r="F154" s="49">
        <v>9</v>
      </c>
      <c r="G154" s="50"/>
      <c r="H154" s="51"/>
      <c r="I154" s="49">
        <f t="shared" si="169"/>
        <v>9</v>
      </c>
      <c r="J154" s="52">
        <v>224.38</v>
      </c>
      <c r="K154" s="53">
        <f t="shared" si="173"/>
        <v>2019.42</v>
      </c>
      <c r="L154" s="54"/>
      <c r="M154" s="54">
        <f t="shared" si="170"/>
        <v>0</v>
      </c>
      <c r="N154" s="54"/>
      <c r="O154" s="54">
        <f t="shared" si="143"/>
        <v>0</v>
      </c>
      <c r="P154" s="54"/>
      <c r="Q154" s="54">
        <f t="shared" si="122"/>
        <v>0</v>
      </c>
      <c r="R154" s="54"/>
      <c r="S154" s="54">
        <f t="shared" si="124"/>
        <v>0</v>
      </c>
      <c r="T154" s="54"/>
      <c r="U154" s="54">
        <f t="shared" si="125"/>
        <v>0</v>
      </c>
      <c r="V154" s="54"/>
      <c r="W154" s="54">
        <f t="shared" si="144"/>
        <v>0</v>
      </c>
      <c r="X154" s="54"/>
      <c r="Y154" s="54">
        <f t="shared" si="145"/>
        <v>0</v>
      </c>
      <c r="Z154" s="54"/>
      <c r="AA154" s="54">
        <f t="shared" si="146"/>
        <v>0</v>
      </c>
      <c r="AB154" s="54"/>
      <c r="AC154" s="54">
        <f t="shared" si="147"/>
        <v>0</v>
      </c>
      <c r="AD154" s="54"/>
      <c r="AE154" s="54">
        <f t="shared" si="148"/>
        <v>0</v>
      </c>
      <c r="AF154" s="54"/>
      <c r="AG154" s="54">
        <f t="shared" si="149"/>
        <v>0</v>
      </c>
      <c r="AH154" s="54"/>
      <c r="AI154" s="54">
        <f t="shared" si="150"/>
        <v>0</v>
      </c>
      <c r="AJ154" s="54"/>
      <c r="AK154" s="54">
        <f t="shared" si="151"/>
        <v>0</v>
      </c>
      <c r="AL154" s="54"/>
      <c r="AM154" s="54">
        <f t="shared" si="152"/>
        <v>0</v>
      </c>
      <c r="AN154" s="55">
        <f t="shared" si="171"/>
        <v>0</v>
      </c>
      <c r="AO154" s="55">
        <f t="shared" si="172"/>
        <v>0</v>
      </c>
      <c r="AP154" s="55">
        <f t="shared" si="166"/>
        <v>9</v>
      </c>
      <c r="AQ154" s="57">
        <f t="shared" si="167"/>
        <v>2019.42</v>
      </c>
      <c r="AR154" s="58"/>
      <c r="AS154" s="61"/>
      <c r="AT154" s="62">
        <f t="shared" si="168"/>
        <v>0</v>
      </c>
      <c r="AU154" s="63" t="str">
        <f t="shared" si="174"/>
        <v>NÃO MEDIDO</v>
      </c>
    </row>
    <row r="155" spans="1:47" s="64" customFormat="1" ht="39.75" customHeight="1" x14ac:dyDescent="0.2">
      <c r="A155" s="64" t="s">
        <v>37</v>
      </c>
      <c r="C155" s="46" t="s">
        <v>316</v>
      </c>
      <c r="D155" s="47" t="s">
        <v>437</v>
      </c>
      <c r="E155" s="48" t="s">
        <v>61</v>
      </c>
      <c r="F155" s="49">
        <v>2</v>
      </c>
      <c r="G155" s="50"/>
      <c r="H155" s="51"/>
      <c r="I155" s="49">
        <f t="shared" si="169"/>
        <v>2</v>
      </c>
      <c r="J155" s="52">
        <v>112.26</v>
      </c>
      <c r="K155" s="53">
        <f t="shared" si="173"/>
        <v>224.52</v>
      </c>
      <c r="L155" s="54"/>
      <c r="M155" s="54">
        <f t="shared" si="170"/>
        <v>0</v>
      </c>
      <c r="N155" s="54"/>
      <c r="O155" s="54">
        <f t="shared" ref="O155" si="188">ROUND(N155*$J155,2)</f>
        <v>0</v>
      </c>
      <c r="P155" s="54"/>
      <c r="Q155" s="54">
        <f t="shared" ref="Q155" si="189">ROUND(P155*$J155,2)</f>
        <v>0</v>
      </c>
      <c r="R155" s="54"/>
      <c r="S155" s="54">
        <f t="shared" ref="S155" si="190">ROUND(R155*$J155,2)</f>
        <v>0</v>
      </c>
      <c r="T155" s="54"/>
      <c r="U155" s="54">
        <f t="shared" ref="U155" si="191">ROUND(T155*$J155,2)</f>
        <v>0</v>
      </c>
      <c r="V155" s="54"/>
      <c r="W155" s="54">
        <f t="shared" ref="W155" si="192">ROUND(V155*$J155,2)</f>
        <v>0</v>
      </c>
      <c r="X155" s="54"/>
      <c r="Y155" s="54">
        <f t="shared" ref="Y155" si="193">ROUND(X155*$J155,2)</f>
        <v>0</v>
      </c>
      <c r="Z155" s="54"/>
      <c r="AA155" s="54">
        <f t="shared" ref="AA155" si="194">ROUND(Z155*$J155,2)</f>
        <v>0</v>
      </c>
      <c r="AB155" s="54"/>
      <c r="AC155" s="54">
        <f t="shared" ref="AC155" si="195">ROUND(AB155*$J155,2)</f>
        <v>0</v>
      </c>
      <c r="AD155" s="54"/>
      <c r="AE155" s="54">
        <f t="shared" ref="AE155" si="196">ROUND(AD155*$J155,2)</f>
        <v>0</v>
      </c>
      <c r="AF155" s="54"/>
      <c r="AG155" s="54">
        <f t="shared" ref="AG155" si="197">ROUND(AF155*$J155,2)</f>
        <v>0</v>
      </c>
      <c r="AH155" s="54"/>
      <c r="AI155" s="54">
        <f t="shared" ref="AI155" si="198">ROUND(AH155*$J155,2)</f>
        <v>0</v>
      </c>
      <c r="AJ155" s="54"/>
      <c r="AK155" s="54">
        <f t="shared" ref="AK155" si="199">ROUND(AJ155*$J155,2)</f>
        <v>0</v>
      </c>
      <c r="AL155" s="54"/>
      <c r="AM155" s="54">
        <f t="shared" ref="AM155" si="200">ROUND(AL155*$J155,2)</f>
        <v>0</v>
      </c>
      <c r="AN155" s="55">
        <f t="shared" si="171"/>
        <v>0</v>
      </c>
      <c r="AO155" s="55">
        <f t="shared" si="172"/>
        <v>0</v>
      </c>
      <c r="AP155" s="55">
        <f t="shared" si="166"/>
        <v>2</v>
      </c>
      <c r="AQ155" s="57">
        <f t="shared" si="167"/>
        <v>224.52</v>
      </c>
      <c r="AR155" s="58"/>
      <c r="AS155" s="61"/>
      <c r="AT155" s="62">
        <f t="shared" si="168"/>
        <v>0</v>
      </c>
      <c r="AU155" s="63" t="str">
        <f t="shared" si="174"/>
        <v>NÃO MEDIDO</v>
      </c>
    </row>
    <row r="156" spans="1:47" s="64" customFormat="1" ht="30" customHeight="1" x14ac:dyDescent="0.2">
      <c r="A156" s="6" t="s">
        <v>33</v>
      </c>
      <c r="B156" s="6"/>
      <c r="C156" s="46">
        <v>4</v>
      </c>
      <c r="D156" s="47" t="s">
        <v>125</v>
      </c>
      <c r="E156" s="48"/>
      <c r="F156" s="49"/>
      <c r="G156" s="50"/>
      <c r="H156" s="51"/>
      <c r="I156" s="49">
        <f t="shared" si="169"/>
        <v>0</v>
      </c>
      <c r="J156" s="52"/>
      <c r="K156" s="53">
        <f t="shared" si="173"/>
        <v>0</v>
      </c>
      <c r="L156" s="54"/>
      <c r="M156" s="54">
        <f t="shared" si="170"/>
        <v>0</v>
      </c>
      <c r="N156" s="54"/>
      <c r="O156" s="54">
        <f t="shared" si="143"/>
        <v>0</v>
      </c>
      <c r="P156" s="54"/>
      <c r="Q156" s="54">
        <f t="shared" si="122"/>
        <v>0</v>
      </c>
      <c r="R156" s="54"/>
      <c r="S156" s="54">
        <f t="shared" si="124"/>
        <v>0</v>
      </c>
      <c r="T156" s="54"/>
      <c r="U156" s="54">
        <f t="shared" si="125"/>
        <v>0</v>
      </c>
      <c r="V156" s="54"/>
      <c r="W156" s="54">
        <f t="shared" si="144"/>
        <v>0</v>
      </c>
      <c r="X156" s="54"/>
      <c r="Y156" s="54">
        <f t="shared" si="145"/>
        <v>0</v>
      </c>
      <c r="Z156" s="54"/>
      <c r="AA156" s="54">
        <f t="shared" si="146"/>
        <v>0</v>
      </c>
      <c r="AB156" s="54"/>
      <c r="AC156" s="54">
        <f t="shared" si="147"/>
        <v>0</v>
      </c>
      <c r="AD156" s="54"/>
      <c r="AE156" s="54">
        <f t="shared" si="148"/>
        <v>0</v>
      </c>
      <c r="AF156" s="54"/>
      <c r="AG156" s="54">
        <f t="shared" si="149"/>
        <v>0</v>
      </c>
      <c r="AH156" s="54"/>
      <c r="AI156" s="54">
        <f t="shared" si="150"/>
        <v>0</v>
      </c>
      <c r="AJ156" s="54"/>
      <c r="AK156" s="54">
        <f t="shared" si="151"/>
        <v>0</v>
      </c>
      <c r="AL156" s="54"/>
      <c r="AM156" s="54">
        <f t="shared" si="152"/>
        <v>0</v>
      </c>
      <c r="AN156" s="55">
        <f t="shared" si="171"/>
        <v>0</v>
      </c>
      <c r="AO156" s="55">
        <f t="shared" si="172"/>
        <v>0</v>
      </c>
      <c r="AP156" s="55">
        <f t="shared" si="166"/>
        <v>0</v>
      </c>
      <c r="AQ156" s="57">
        <f t="shared" si="167"/>
        <v>0</v>
      </c>
      <c r="AR156" s="58"/>
      <c r="AS156" s="61"/>
      <c r="AT156" s="62">
        <f t="shared" si="168"/>
        <v>0</v>
      </c>
      <c r="AU156" s="60" t="str">
        <f>IF(COUNTIF(AU157:AU209,"MEDIDO")&lt;&gt;0,"MEDIDO","NÃO MEDIDO")</f>
        <v>NÃO MEDIDO</v>
      </c>
    </row>
    <row r="157" spans="1:47" s="64" customFormat="1" ht="30" customHeight="1" x14ac:dyDescent="0.2">
      <c r="A157" s="6" t="s">
        <v>33</v>
      </c>
      <c r="B157" s="6"/>
      <c r="C157" s="46">
        <v>40100</v>
      </c>
      <c r="D157" s="47" t="s">
        <v>126</v>
      </c>
      <c r="E157" s="48"/>
      <c r="F157" s="49"/>
      <c r="G157" s="50"/>
      <c r="H157" s="51"/>
      <c r="I157" s="49">
        <f t="shared" si="169"/>
        <v>0</v>
      </c>
      <c r="J157" s="52"/>
      <c r="K157" s="53">
        <f t="shared" si="173"/>
        <v>0</v>
      </c>
      <c r="L157" s="54"/>
      <c r="M157" s="54">
        <f t="shared" si="170"/>
        <v>0</v>
      </c>
      <c r="N157" s="54"/>
      <c r="O157" s="54">
        <f t="shared" si="143"/>
        <v>0</v>
      </c>
      <c r="P157" s="54"/>
      <c r="Q157" s="54">
        <f t="shared" si="122"/>
        <v>0</v>
      </c>
      <c r="R157" s="54"/>
      <c r="S157" s="54">
        <f t="shared" si="124"/>
        <v>0</v>
      </c>
      <c r="T157" s="54"/>
      <c r="U157" s="54">
        <f t="shared" si="125"/>
        <v>0</v>
      </c>
      <c r="V157" s="54"/>
      <c r="W157" s="54">
        <f t="shared" si="144"/>
        <v>0</v>
      </c>
      <c r="X157" s="54"/>
      <c r="Y157" s="54">
        <f t="shared" si="145"/>
        <v>0</v>
      </c>
      <c r="Z157" s="54"/>
      <c r="AA157" s="54">
        <f t="shared" si="146"/>
        <v>0</v>
      </c>
      <c r="AB157" s="54"/>
      <c r="AC157" s="54">
        <f t="shared" si="147"/>
        <v>0</v>
      </c>
      <c r="AD157" s="54"/>
      <c r="AE157" s="54">
        <f t="shared" si="148"/>
        <v>0</v>
      </c>
      <c r="AF157" s="54"/>
      <c r="AG157" s="54">
        <f t="shared" si="149"/>
        <v>0</v>
      </c>
      <c r="AH157" s="54"/>
      <c r="AI157" s="54">
        <f t="shared" si="150"/>
        <v>0</v>
      </c>
      <c r="AJ157" s="54"/>
      <c r="AK157" s="54">
        <f t="shared" si="151"/>
        <v>0</v>
      </c>
      <c r="AL157" s="54"/>
      <c r="AM157" s="54">
        <f t="shared" si="152"/>
        <v>0</v>
      </c>
      <c r="AN157" s="55">
        <f t="shared" si="171"/>
        <v>0</v>
      </c>
      <c r="AO157" s="55">
        <f t="shared" si="172"/>
        <v>0</v>
      </c>
      <c r="AP157" s="55">
        <f t="shared" si="166"/>
        <v>0</v>
      </c>
      <c r="AQ157" s="57">
        <f t="shared" si="167"/>
        <v>0</v>
      </c>
      <c r="AR157" s="58"/>
      <c r="AS157" s="61"/>
      <c r="AT157" s="62">
        <f t="shared" si="168"/>
        <v>0</v>
      </c>
      <c r="AU157" s="60" t="str">
        <f>IF(COUNTIF(AU158:AU161,"MEDIDO")&lt;&gt;0,"MEDIDO","NÃO MEDIDO")</f>
        <v>NÃO MEDIDO</v>
      </c>
    </row>
    <row r="158" spans="1:47" s="64" customFormat="1" ht="48" customHeight="1" x14ac:dyDescent="0.2">
      <c r="A158" s="64" t="s">
        <v>37</v>
      </c>
      <c r="C158" s="46" t="s">
        <v>127</v>
      </c>
      <c r="D158" s="47" t="s">
        <v>207</v>
      </c>
      <c r="E158" s="48" t="s">
        <v>50</v>
      </c>
      <c r="F158" s="49">
        <v>10</v>
      </c>
      <c r="G158" s="50"/>
      <c r="H158" s="51"/>
      <c r="I158" s="49">
        <f t="shared" si="169"/>
        <v>10</v>
      </c>
      <c r="J158" s="52">
        <v>28.14</v>
      </c>
      <c r="K158" s="53">
        <f t="shared" si="173"/>
        <v>281.39999999999998</v>
      </c>
      <c r="L158" s="54"/>
      <c r="M158" s="54">
        <f t="shared" si="170"/>
        <v>0</v>
      </c>
      <c r="N158" s="54"/>
      <c r="O158" s="54">
        <f t="shared" si="143"/>
        <v>0</v>
      </c>
      <c r="P158" s="54"/>
      <c r="Q158" s="54">
        <f t="shared" si="122"/>
        <v>0</v>
      </c>
      <c r="R158" s="54"/>
      <c r="S158" s="54">
        <f t="shared" si="124"/>
        <v>0</v>
      </c>
      <c r="T158" s="54"/>
      <c r="U158" s="54">
        <f t="shared" si="125"/>
        <v>0</v>
      </c>
      <c r="V158" s="54"/>
      <c r="W158" s="54">
        <f t="shared" si="144"/>
        <v>0</v>
      </c>
      <c r="X158" s="54"/>
      <c r="Y158" s="54">
        <f t="shared" si="145"/>
        <v>0</v>
      </c>
      <c r="Z158" s="54"/>
      <c r="AA158" s="54">
        <f t="shared" si="146"/>
        <v>0</v>
      </c>
      <c r="AB158" s="54"/>
      <c r="AC158" s="54">
        <f t="shared" si="147"/>
        <v>0</v>
      </c>
      <c r="AD158" s="54"/>
      <c r="AE158" s="54">
        <f t="shared" si="148"/>
        <v>0</v>
      </c>
      <c r="AF158" s="54"/>
      <c r="AG158" s="54">
        <f t="shared" si="149"/>
        <v>0</v>
      </c>
      <c r="AH158" s="54"/>
      <c r="AI158" s="54">
        <f t="shared" si="150"/>
        <v>0</v>
      </c>
      <c r="AJ158" s="54"/>
      <c r="AK158" s="54">
        <f t="shared" si="151"/>
        <v>0</v>
      </c>
      <c r="AL158" s="54"/>
      <c r="AM158" s="54">
        <f t="shared" si="152"/>
        <v>0</v>
      </c>
      <c r="AN158" s="55">
        <f t="shared" si="171"/>
        <v>0</v>
      </c>
      <c r="AO158" s="55">
        <f t="shared" si="172"/>
        <v>0</v>
      </c>
      <c r="AP158" s="55">
        <f t="shared" si="166"/>
        <v>10</v>
      </c>
      <c r="AQ158" s="57">
        <f t="shared" si="167"/>
        <v>281.39999999999998</v>
      </c>
      <c r="AR158" s="58"/>
      <c r="AS158" s="61"/>
      <c r="AT158" s="62">
        <f t="shared" si="168"/>
        <v>0</v>
      </c>
      <c r="AU158" s="63" t="str">
        <f t="shared" si="174"/>
        <v>NÃO MEDIDO</v>
      </c>
    </row>
    <row r="159" spans="1:47" s="64" customFormat="1" ht="54" customHeight="1" x14ac:dyDescent="0.2">
      <c r="A159" s="64" t="s">
        <v>37</v>
      </c>
      <c r="C159" s="46" t="s">
        <v>128</v>
      </c>
      <c r="D159" s="47" t="s">
        <v>438</v>
      </c>
      <c r="E159" s="48" t="s">
        <v>50</v>
      </c>
      <c r="F159" s="49">
        <v>19.5</v>
      </c>
      <c r="G159" s="50"/>
      <c r="H159" s="51"/>
      <c r="I159" s="49">
        <f t="shared" si="169"/>
        <v>19.5</v>
      </c>
      <c r="J159" s="52">
        <v>40.08</v>
      </c>
      <c r="K159" s="53">
        <f t="shared" si="173"/>
        <v>781.56</v>
      </c>
      <c r="L159" s="54"/>
      <c r="M159" s="54">
        <f t="shared" si="170"/>
        <v>0</v>
      </c>
      <c r="N159" s="54"/>
      <c r="O159" s="54">
        <f t="shared" si="143"/>
        <v>0</v>
      </c>
      <c r="P159" s="54"/>
      <c r="Q159" s="54">
        <f t="shared" si="122"/>
        <v>0</v>
      </c>
      <c r="R159" s="54"/>
      <c r="S159" s="54">
        <f t="shared" si="124"/>
        <v>0</v>
      </c>
      <c r="T159" s="54"/>
      <c r="U159" s="54">
        <f t="shared" si="125"/>
        <v>0</v>
      </c>
      <c r="V159" s="54"/>
      <c r="W159" s="54">
        <f t="shared" si="144"/>
        <v>0</v>
      </c>
      <c r="X159" s="54"/>
      <c r="Y159" s="54">
        <f t="shared" si="145"/>
        <v>0</v>
      </c>
      <c r="Z159" s="54"/>
      <c r="AA159" s="54">
        <f t="shared" si="146"/>
        <v>0</v>
      </c>
      <c r="AB159" s="54"/>
      <c r="AC159" s="54">
        <f t="shared" si="147"/>
        <v>0</v>
      </c>
      <c r="AD159" s="54"/>
      <c r="AE159" s="54">
        <f t="shared" si="148"/>
        <v>0</v>
      </c>
      <c r="AF159" s="54"/>
      <c r="AG159" s="54">
        <f t="shared" si="149"/>
        <v>0</v>
      </c>
      <c r="AH159" s="54"/>
      <c r="AI159" s="54">
        <f t="shared" si="150"/>
        <v>0</v>
      </c>
      <c r="AJ159" s="54"/>
      <c r="AK159" s="54">
        <f t="shared" si="151"/>
        <v>0</v>
      </c>
      <c r="AL159" s="54"/>
      <c r="AM159" s="54">
        <f t="shared" si="152"/>
        <v>0</v>
      </c>
      <c r="AN159" s="55">
        <f t="shared" si="171"/>
        <v>0</v>
      </c>
      <c r="AO159" s="55">
        <f t="shared" si="172"/>
        <v>0</v>
      </c>
      <c r="AP159" s="55">
        <f t="shared" si="166"/>
        <v>19.5</v>
      </c>
      <c r="AQ159" s="57">
        <f t="shared" si="167"/>
        <v>781.56</v>
      </c>
      <c r="AR159" s="58"/>
      <c r="AS159" s="61"/>
      <c r="AT159" s="62">
        <f t="shared" si="168"/>
        <v>0</v>
      </c>
      <c r="AU159" s="63" t="str">
        <f t="shared" si="174"/>
        <v>NÃO MEDIDO</v>
      </c>
    </row>
    <row r="160" spans="1:47" s="64" customFormat="1" ht="54" customHeight="1" x14ac:dyDescent="0.2">
      <c r="A160" s="64" t="s">
        <v>37</v>
      </c>
      <c r="C160" s="46" t="s">
        <v>317</v>
      </c>
      <c r="D160" s="47" t="s">
        <v>439</v>
      </c>
      <c r="E160" s="48" t="s">
        <v>50</v>
      </c>
      <c r="F160" s="49">
        <v>19.5</v>
      </c>
      <c r="G160" s="50"/>
      <c r="H160" s="51"/>
      <c r="I160" s="49">
        <f t="shared" si="169"/>
        <v>19.5</v>
      </c>
      <c r="J160" s="52">
        <v>49.46</v>
      </c>
      <c r="K160" s="53">
        <f t="shared" si="173"/>
        <v>964.47</v>
      </c>
      <c r="L160" s="54"/>
      <c r="M160" s="54">
        <f t="shared" si="170"/>
        <v>0</v>
      </c>
      <c r="N160" s="54"/>
      <c r="O160" s="54">
        <f t="shared" ref="O160" si="201">ROUND(N160*$J160,2)</f>
        <v>0</v>
      </c>
      <c r="P160" s="54"/>
      <c r="Q160" s="54">
        <f t="shared" ref="Q160" si="202">ROUND(P160*$J160,2)</f>
        <v>0</v>
      </c>
      <c r="R160" s="54"/>
      <c r="S160" s="54">
        <f t="shared" ref="S160" si="203">ROUND(R160*$J160,2)</f>
        <v>0</v>
      </c>
      <c r="T160" s="54"/>
      <c r="U160" s="54">
        <f t="shared" ref="U160" si="204">ROUND(T160*$J160,2)</f>
        <v>0</v>
      </c>
      <c r="V160" s="54"/>
      <c r="W160" s="54">
        <f t="shared" ref="W160" si="205">ROUND(V160*$J160,2)</f>
        <v>0</v>
      </c>
      <c r="X160" s="54"/>
      <c r="Y160" s="54">
        <f t="shared" ref="Y160" si="206">ROUND(X160*$J160,2)</f>
        <v>0</v>
      </c>
      <c r="Z160" s="54"/>
      <c r="AA160" s="54">
        <f t="shared" ref="AA160" si="207">ROUND(Z160*$J160,2)</f>
        <v>0</v>
      </c>
      <c r="AB160" s="54"/>
      <c r="AC160" s="54">
        <f t="shared" ref="AC160" si="208">ROUND(AB160*$J160,2)</f>
        <v>0</v>
      </c>
      <c r="AD160" s="54"/>
      <c r="AE160" s="54">
        <f t="shared" ref="AE160" si="209">ROUND(AD160*$J160,2)</f>
        <v>0</v>
      </c>
      <c r="AF160" s="54"/>
      <c r="AG160" s="54">
        <f t="shared" ref="AG160" si="210">ROUND(AF160*$J160,2)</f>
        <v>0</v>
      </c>
      <c r="AH160" s="54"/>
      <c r="AI160" s="54">
        <f t="shared" ref="AI160" si="211">ROUND(AH160*$J160,2)</f>
        <v>0</v>
      </c>
      <c r="AJ160" s="54"/>
      <c r="AK160" s="54">
        <f t="shared" ref="AK160" si="212">ROUND(AJ160*$J160,2)</f>
        <v>0</v>
      </c>
      <c r="AL160" s="54"/>
      <c r="AM160" s="54">
        <f t="shared" ref="AM160" si="213">ROUND(AL160*$J160,2)</f>
        <v>0</v>
      </c>
      <c r="AN160" s="55">
        <f t="shared" si="171"/>
        <v>0</v>
      </c>
      <c r="AO160" s="55">
        <f t="shared" si="172"/>
        <v>0</v>
      </c>
      <c r="AP160" s="55">
        <f t="shared" si="166"/>
        <v>19.5</v>
      </c>
      <c r="AQ160" s="57">
        <f t="shared" si="167"/>
        <v>964.47</v>
      </c>
      <c r="AR160" s="58"/>
      <c r="AS160" s="61"/>
      <c r="AT160" s="62">
        <f t="shared" si="168"/>
        <v>0</v>
      </c>
      <c r="AU160" s="63" t="str">
        <f t="shared" si="174"/>
        <v>NÃO MEDIDO</v>
      </c>
    </row>
    <row r="161" spans="1:47" s="64" customFormat="1" ht="47.25" customHeight="1" x14ac:dyDescent="0.2">
      <c r="A161" s="64" t="s">
        <v>37</v>
      </c>
      <c r="C161" s="46" t="s">
        <v>208</v>
      </c>
      <c r="D161" s="47" t="s">
        <v>209</v>
      </c>
      <c r="E161" s="48" t="s">
        <v>50</v>
      </c>
      <c r="F161" s="49">
        <v>14.5</v>
      </c>
      <c r="G161" s="50"/>
      <c r="H161" s="51"/>
      <c r="I161" s="49">
        <f t="shared" si="169"/>
        <v>14.5</v>
      </c>
      <c r="J161" s="52">
        <v>136.43</v>
      </c>
      <c r="K161" s="53">
        <f t="shared" si="173"/>
        <v>1978.24</v>
      </c>
      <c r="L161" s="54"/>
      <c r="M161" s="54">
        <f t="shared" si="170"/>
        <v>0</v>
      </c>
      <c r="N161" s="54"/>
      <c r="O161" s="54">
        <f t="shared" si="143"/>
        <v>0</v>
      </c>
      <c r="P161" s="54"/>
      <c r="Q161" s="54">
        <f t="shared" si="122"/>
        <v>0</v>
      </c>
      <c r="R161" s="54"/>
      <c r="S161" s="54">
        <f t="shared" si="124"/>
        <v>0</v>
      </c>
      <c r="T161" s="54"/>
      <c r="U161" s="54">
        <f t="shared" si="125"/>
        <v>0</v>
      </c>
      <c r="V161" s="54"/>
      <c r="W161" s="54">
        <f t="shared" si="144"/>
        <v>0</v>
      </c>
      <c r="X161" s="54"/>
      <c r="Y161" s="54">
        <f t="shared" si="145"/>
        <v>0</v>
      </c>
      <c r="Z161" s="54"/>
      <c r="AA161" s="54">
        <f t="shared" si="146"/>
        <v>0</v>
      </c>
      <c r="AB161" s="54"/>
      <c r="AC161" s="54">
        <f t="shared" si="147"/>
        <v>0</v>
      </c>
      <c r="AD161" s="54"/>
      <c r="AE161" s="54">
        <f t="shared" si="148"/>
        <v>0</v>
      </c>
      <c r="AF161" s="54"/>
      <c r="AG161" s="54">
        <f t="shared" si="149"/>
        <v>0</v>
      </c>
      <c r="AH161" s="54"/>
      <c r="AI161" s="54">
        <f t="shared" si="150"/>
        <v>0</v>
      </c>
      <c r="AJ161" s="54"/>
      <c r="AK161" s="54">
        <f t="shared" si="151"/>
        <v>0</v>
      </c>
      <c r="AL161" s="54"/>
      <c r="AM161" s="54">
        <f t="shared" si="152"/>
        <v>0</v>
      </c>
      <c r="AN161" s="55">
        <f t="shared" si="171"/>
        <v>0</v>
      </c>
      <c r="AO161" s="55">
        <f t="shared" si="172"/>
        <v>0</v>
      </c>
      <c r="AP161" s="55">
        <f t="shared" si="166"/>
        <v>14.5</v>
      </c>
      <c r="AQ161" s="57">
        <f t="shared" si="167"/>
        <v>1978.24</v>
      </c>
      <c r="AR161" s="58"/>
      <c r="AS161" s="61"/>
      <c r="AT161" s="62">
        <f t="shared" si="168"/>
        <v>0</v>
      </c>
      <c r="AU161" s="63" t="str">
        <f t="shared" si="174"/>
        <v>NÃO MEDIDO</v>
      </c>
    </row>
    <row r="162" spans="1:47" s="64" customFormat="1" ht="30" customHeight="1" x14ac:dyDescent="0.2">
      <c r="A162" s="6" t="s">
        <v>33</v>
      </c>
      <c r="B162" s="6"/>
      <c r="C162" s="46">
        <v>40300</v>
      </c>
      <c r="D162" s="47" t="s">
        <v>129</v>
      </c>
      <c r="E162" s="48"/>
      <c r="F162" s="49"/>
      <c r="G162" s="50"/>
      <c r="H162" s="51"/>
      <c r="I162" s="49">
        <f t="shared" si="169"/>
        <v>0</v>
      </c>
      <c r="J162" s="52"/>
      <c r="K162" s="53">
        <f t="shared" si="173"/>
        <v>0</v>
      </c>
      <c r="L162" s="54"/>
      <c r="M162" s="54">
        <f t="shared" si="170"/>
        <v>0</v>
      </c>
      <c r="N162" s="54"/>
      <c r="O162" s="54">
        <f t="shared" si="143"/>
        <v>0</v>
      </c>
      <c r="P162" s="54"/>
      <c r="Q162" s="54">
        <f t="shared" si="122"/>
        <v>0</v>
      </c>
      <c r="R162" s="54"/>
      <c r="S162" s="54">
        <f t="shared" si="124"/>
        <v>0</v>
      </c>
      <c r="T162" s="54"/>
      <c r="U162" s="54">
        <f t="shared" si="125"/>
        <v>0</v>
      </c>
      <c r="V162" s="54"/>
      <c r="W162" s="54">
        <f t="shared" si="144"/>
        <v>0</v>
      </c>
      <c r="X162" s="54"/>
      <c r="Y162" s="54">
        <f t="shared" si="145"/>
        <v>0</v>
      </c>
      <c r="Z162" s="54"/>
      <c r="AA162" s="54">
        <f t="shared" si="146"/>
        <v>0</v>
      </c>
      <c r="AB162" s="54"/>
      <c r="AC162" s="54">
        <f t="shared" si="147"/>
        <v>0</v>
      </c>
      <c r="AD162" s="54"/>
      <c r="AE162" s="54">
        <f t="shared" si="148"/>
        <v>0</v>
      </c>
      <c r="AF162" s="54"/>
      <c r="AG162" s="54">
        <f t="shared" si="149"/>
        <v>0</v>
      </c>
      <c r="AH162" s="54"/>
      <c r="AI162" s="54">
        <f t="shared" si="150"/>
        <v>0</v>
      </c>
      <c r="AJ162" s="54"/>
      <c r="AK162" s="54">
        <f t="shared" si="151"/>
        <v>0</v>
      </c>
      <c r="AL162" s="54"/>
      <c r="AM162" s="54">
        <f t="shared" si="152"/>
        <v>0</v>
      </c>
      <c r="AN162" s="55">
        <f t="shared" si="171"/>
        <v>0</v>
      </c>
      <c r="AO162" s="55">
        <f t="shared" si="172"/>
        <v>0</v>
      </c>
      <c r="AP162" s="55">
        <f t="shared" si="166"/>
        <v>0</v>
      </c>
      <c r="AQ162" s="57">
        <f t="shared" si="167"/>
        <v>0</v>
      </c>
      <c r="AR162" s="58"/>
      <c r="AS162" s="61"/>
      <c r="AT162" s="62">
        <f t="shared" si="168"/>
        <v>0</v>
      </c>
      <c r="AU162" s="60" t="str">
        <f>IF(COUNTIF(AU163:AU164,"MEDIDO")&lt;&gt;0,"MEDIDO","NÃO MEDIDO")</f>
        <v>NÃO MEDIDO</v>
      </c>
    </row>
    <row r="163" spans="1:47" s="64" customFormat="1" ht="46.5" customHeight="1" x14ac:dyDescent="0.2">
      <c r="A163" s="64" t="s">
        <v>37</v>
      </c>
      <c r="C163" s="46" t="s">
        <v>130</v>
      </c>
      <c r="D163" s="47" t="s">
        <v>131</v>
      </c>
      <c r="E163" s="48" t="s">
        <v>132</v>
      </c>
      <c r="F163" s="49">
        <v>5100</v>
      </c>
      <c r="G163" s="50"/>
      <c r="H163" s="51"/>
      <c r="I163" s="49">
        <f t="shared" si="169"/>
        <v>5100</v>
      </c>
      <c r="J163" s="52">
        <v>17.850000000000001</v>
      </c>
      <c r="K163" s="53">
        <f t="shared" si="173"/>
        <v>91035</v>
      </c>
      <c r="L163" s="54"/>
      <c r="M163" s="54">
        <f t="shared" si="170"/>
        <v>0</v>
      </c>
      <c r="N163" s="54"/>
      <c r="O163" s="54">
        <f t="shared" si="143"/>
        <v>0</v>
      </c>
      <c r="P163" s="54"/>
      <c r="Q163" s="54">
        <f t="shared" si="122"/>
        <v>0</v>
      </c>
      <c r="R163" s="54"/>
      <c r="S163" s="54">
        <f t="shared" si="124"/>
        <v>0</v>
      </c>
      <c r="T163" s="54"/>
      <c r="U163" s="54">
        <f t="shared" si="125"/>
        <v>0</v>
      </c>
      <c r="V163" s="54"/>
      <c r="W163" s="54">
        <f t="shared" si="144"/>
        <v>0</v>
      </c>
      <c r="X163" s="54"/>
      <c r="Y163" s="54">
        <f t="shared" si="145"/>
        <v>0</v>
      </c>
      <c r="Z163" s="54"/>
      <c r="AA163" s="54">
        <f t="shared" si="146"/>
        <v>0</v>
      </c>
      <c r="AB163" s="54"/>
      <c r="AC163" s="54">
        <f t="shared" si="147"/>
        <v>0</v>
      </c>
      <c r="AD163" s="54"/>
      <c r="AE163" s="54">
        <f t="shared" si="148"/>
        <v>0</v>
      </c>
      <c r="AF163" s="54"/>
      <c r="AG163" s="54">
        <f t="shared" si="149"/>
        <v>0</v>
      </c>
      <c r="AH163" s="54"/>
      <c r="AI163" s="54">
        <f t="shared" si="150"/>
        <v>0</v>
      </c>
      <c r="AJ163" s="54"/>
      <c r="AK163" s="54">
        <f t="shared" si="151"/>
        <v>0</v>
      </c>
      <c r="AL163" s="54"/>
      <c r="AM163" s="54">
        <f t="shared" si="152"/>
        <v>0</v>
      </c>
      <c r="AN163" s="55">
        <f t="shared" si="171"/>
        <v>0</v>
      </c>
      <c r="AO163" s="55">
        <f t="shared" si="172"/>
        <v>0</v>
      </c>
      <c r="AP163" s="55">
        <f t="shared" si="166"/>
        <v>5100</v>
      </c>
      <c r="AQ163" s="57">
        <f t="shared" si="167"/>
        <v>91035</v>
      </c>
      <c r="AR163" s="58"/>
      <c r="AS163" s="61"/>
      <c r="AT163" s="62">
        <f t="shared" si="168"/>
        <v>0</v>
      </c>
      <c r="AU163" s="63" t="str">
        <f t="shared" si="174"/>
        <v>NÃO MEDIDO</v>
      </c>
    </row>
    <row r="164" spans="1:47" s="64" customFormat="1" ht="46.5" customHeight="1" x14ac:dyDescent="0.2">
      <c r="A164" s="64" t="s">
        <v>37</v>
      </c>
      <c r="C164" s="46" t="s">
        <v>133</v>
      </c>
      <c r="D164" s="47" t="s">
        <v>131</v>
      </c>
      <c r="E164" s="48" t="s">
        <v>134</v>
      </c>
      <c r="F164" s="49">
        <v>1700</v>
      </c>
      <c r="G164" s="50"/>
      <c r="H164" s="51"/>
      <c r="I164" s="49">
        <f t="shared" si="169"/>
        <v>1700</v>
      </c>
      <c r="J164" s="52">
        <v>17.670000000000002</v>
      </c>
      <c r="K164" s="53">
        <f t="shared" si="173"/>
        <v>30039</v>
      </c>
      <c r="L164" s="54"/>
      <c r="M164" s="54">
        <f t="shared" si="170"/>
        <v>0</v>
      </c>
      <c r="N164" s="54"/>
      <c r="O164" s="54">
        <f t="shared" si="143"/>
        <v>0</v>
      </c>
      <c r="P164" s="54"/>
      <c r="Q164" s="54">
        <f t="shared" si="122"/>
        <v>0</v>
      </c>
      <c r="R164" s="54"/>
      <c r="S164" s="54">
        <f t="shared" si="124"/>
        <v>0</v>
      </c>
      <c r="T164" s="54"/>
      <c r="U164" s="54">
        <f t="shared" si="125"/>
        <v>0</v>
      </c>
      <c r="V164" s="54"/>
      <c r="W164" s="54">
        <f t="shared" si="144"/>
        <v>0</v>
      </c>
      <c r="X164" s="54"/>
      <c r="Y164" s="54">
        <f t="shared" si="145"/>
        <v>0</v>
      </c>
      <c r="Z164" s="54"/>
      <c r="AA164" s="54">
        <f t="shared" si="146"/>
        <v>0</v>
      </c>
      <c r="AB164" s="54"/>
      <c r="AC164" s="54">
        <f t="shared" si="147"/>
        <v>0</v>
      </c>
      <c r="AD164" s="54"/>
      <c r="AE164" s="54">
        <f t="shared" si="148"/>
        <v>0</v>
      </c>
      <c r="AF164" s="54"/>
      <c r="AG164" s="54">
        <f t="shared" si="149"/>
        <v>0</v>
      </c>
      <c r="AH164" s="54"/>
      <c r="AI164" s="54">
        <f t="shared" si="150"/>
        <v>0</v>
      </c>
      <c r="AJ164" s="54"/>
      <c r="AK164" s="54">
        <f t="shared" si="151"/>
        <v>0</v>
      </c>
      <c r="AL164" s="54"/>
      <c r="AM164" s="54">
        <f t="shared" si="152"/>
        <v>0</v>
      </c>
      <c r="AN164" s="55">
        <f t="shared" si="171"/>
        <v>0</v>
      </c>
      <c r="AO164" s="55">
        <f t="shared" si="172"/>
        <v>0</v>
      </c>
      <c r="AP164" s="55">
        <f t="shared" si="166"/>
        <v>1700</v>
      </c>
      <c r="AQ164" s="57">
        <f t="shared" si="167"/>
        <v>30039</v>
      </c>
      <c r="AR164" s="58"/>
      <c r="AS164" s="61"/>
      <c r="AT164" s="62">
        <f t="shared" si="168"/>
        <v>0</v>
      </c>
      <c r="AU164" s="63" t="str">
        <f t="shared" si="174"/>
        <v>NÃO MEDIDO</v>
      </c>
    </row>
    <row r="165" spans="1:47" s="64" customFormat="1" ht="30" customHeight="1" x14ac:dyDescent="0.2">
      <c r="A165" s="6" t="s">
        <v>33</v>
      </c>
      <c r="B165" s="6"/>
      <c r="C165" s="46">
        <v>40600</v>
      </c>
      <c r="D165" s="47" t="s">
        <v>135</v>
      </c>
      <c r="E165" s="48"/>
      <c r="F165" s="49"/>
      <c r="G165" s="50"/>
      <c r="H165" s="51"/>
      <c r="I165" s="49">
        <f t="shared" si="169"/>
        <v>0</v>
      </c>
      <c r="J165" s="52"/>
      <c r="K165" s="53">
        <f t="shared" si="173"/>
        <v>0</v>
      </c>
      <c r="L165" s="54"/>
      <c r="M165" s="54">
        <f t="shared" si="170"/>
        <v>0</v>
      </c>
      <c r="N165" s="54"/>
      <c r="O165" s="54">
        <f t="shared" si="143"/>
        <v>0</v>
      </c>
      <c r="P165" s="54"/>
      <c r="Q165" s="54">
        <f t="shared" si="122"/>
        <v>0</v>
      </c>
      <c r="R165" s="54"/>
      <c r="S165" s="54">
        <f t="shared" si="124"/>
        <v>0</v>
      </c>
      <c r="T165" s="54"/>
      <c r="U165" s="54">
        <f t="shared" si="125"/>
        <v>0</v>
      </c>
      <c r="V165" s="54"/>
      <c r="W165" s="54">
        <f t="shared" si="144"/>
        <v>0</v>
      </c>
      <c r="X165" s="54"/>
      <c r="Y165" s="54">
        <f t="shared" si="145"/>
        <v>0</v>
      </c>
      <c r="Z165" s="54"/>
      <c r="AA165" s="54">
        <f t="shared" si="146"/>
        <v>0</v>
      </c>
      <c r="AB165" s="54"/>
      <c r="AC165" s="54">
        <f t="shared" si="147"/>
        <v>0</v>
      </c>
      <c r="AD165" s="54"/>
      <c r="AE165" s="54">
        <f t="shared" si="148"/>
        <v>0</v>
      </c>
      <c r="AF165" s="54"/>
      <c r="AG165" s="54">
        <f t="shared" si="149"/>
        <v>0</v>
      </c>
      <c r="AH165" s="54"/>
      <c r="AI165" s="54">
        <f t="shared" si="150"/>
        <v>0</v>
      </c>
      <c r="AJ165" s="54"/>
      <c r="AK165" s="54">
        <f t="shared" si="151"/>
        <v>0</v>
      </c>
      <c r="AL165" s="54"/>
      <c r="AM165" s="54">
        <f t="shared" si="152"/>
        <v>0</v>
      </c>
      <c r="AN165" s="55">
        <f t="shared" si="171"/>
        <v>0</v>
      </c>
      <c r="AO165" s="55">
        <f t="shared" si="172"/>
        <v>0</v>
      </c>
      <c r="AP165" s="55">
        <f t="shared" si="166"/>
        <v>0</v>
      </c>
      <c r="AQ165" s="57">
        <f t="shared" si="167"/>
        <v>0</v>
      </c>
      <c r="AR165" s="58"/>
      <c r="AS165" s="61"/>
      <c r="AT165" s="62">
        <f t="shared" si="168"/>
        <v>0</v>
      </c>
      <c r="AU165" s="60" t="str">
        <f>IF(COUNTIF(AU166:AU176,"MEDIDO")&lt;&gt;0,"MEDIDO","NÃO MEDIDO")</f>
        <v>NÃO MEDIDO</v>
      </c>
    </row>
    <row r="166" spans="1:47" s="64" customFormat="1" ht="45.75" customHeight="1" x14ac:dyDescent="0.2">
      <c r="A166" s="64" t="s">
        <v>37</v>
      </c>
      <c r="C166" s="46" t="s">
        <v>210</v>
      </c>
      <c r="D166" s="47" t="s">
        <v>211</v>
      </c>
      <c r="E166" s="48" t="s">
        <v>58</v>
      </c>
      <c r="F166" s="49">
        <v>5781</v>
      </c>
      <c r="G166" s="50"/>
      <c r="H166" s="51"/>
      <c r="I166" s="49">
        <f t="shared" si="169"/>
        <v>5781</v>
      </c>
      <c r="J166" s="115">
        <v>23.54</v>
      </c>
      <c r="K166" s="53">
        <f t="shared" si="173"/>
        <v>136084.74</v>
      </c>
      <c r="L166" s="54"/>
      <c r="M166" s="54">
        <f t="shared" si="170"/>
        <v>0</v>
      </c>
      <c r="N166" s="54"/>
      <c r="O166" s="54">
        <f t="shared" si="143"/>
        <v>0</v>
      </c>
      <c r="P166" s="54"/>
      <c r="Q166" s="54">
        <f t="shared" si="122"/>
        <v>0</v>
      </c>
      <c r="R166" s="54"/>
      <c r="S166" s="54">
        <f t="shared" si="124"/>
        <v>0</v>
      </c>
      <c r="T166" s="54"/>
      <c r="U166" s="54">
        <f t="shared" si="125"/>
        <v>0</v>
      </c>
      <c r="V166" s="54"/>
      <c r="W166" s="54">
        <f t="shared" si="144"/>
        <v>0</v>
      </c>
      <c r="X166" s="54"/>
      <c r="Y166" s="54">
        <f t="shared" si="145"/>
        <v>0</v>
      </c>
      <c r="Z166" s="54"/>
      <c r="AA166" s="54">
        <f t="shared" si="146"/>
        <v>0</v>
      </c>
      <c r="AB166" s="54"/>
      <c r="AC166" s="54">
        <f t="shared" si="147"/>
        <v>0</v>
      </c>
      <c r="AD166" s="54"/>
      <c r="AE166" s="54">
        <f t="shared" si="148"/>
        <v>0</v>
      </c>
      <c r="AF166" s="54"/>
      <c r="AG166" s="54">
        <f t="shared" si="149"/>
        <v>0</v>
      </c>
      <c r="AH166" s="54"/>
      <c r="AI166" s="54">
        <f t="shared" si="150"/>
        <v>0</v>
      </c>
      <c r="AJ166" s="54"/>
      <c r="AK166" s="54">
        <f t="shared" si="151"/>
        <v>0</v>
      </c>
      <c r="AL166" s="54"/>
      <c r="AM166" s="54">
        <f t="shared" si="152"/>
        <v>0</v>
      </c>
      <c r="AN166" s="55">
        <f t="shared" si="171"/>
        <v>0</v>
      </c>
      <c r="AO166" s="55">
        <f t="shared" si="172"/>
        <v>0</v>
      </c>
      <c r="AP166" s="55">
        <f t="shared" si="166"/>
        <v>5781</v>
      </c>
      <c r="AQ166" s="57">
        <f t="shared" si="167"/>
        <v>136084.74</v>
      </c>
      <c r="AR166" s="58"/>
      <c r="AS166" s="61"/>
      <c r="AT166" s="62">
        <f t="shared" si="168"/>
        <v>0</v>
      </c>
      <c r="AU166" s="63" t="str">
        <f t="shared" si="174"/>
        <v>NÃO MEDIDO</v>
      </c>
    </row>
    <row r="167" spans="1:47" s="64" customFormat="1" ht="45.75" customHeight="1" x14ac:dyDescent="0.2">
      <c r="A167" s="64" t="s">
        <v>37</v>
      </c>
      <c r="C167" s="46" t="s">
        <v>136</v>
      </c>
      <c r="D167" s="47" t="s">
        <v>440</v>
      </c>
      <c r="E167" s="48" t="s">
        <v>58</v>
      </c>
      <c r="F167" s="49">
        <v>203</v>
      </c>
      <c r="G167" s="50"/>
      <c r="H167" s="51"/>
      <c r="I167" s="49">
        <f t="shared" si="169"/>
        <v>203</v>
      </c>
      <c r="J167" s="115">
        <v>17.3</v>
      </c>
      <c r="K167" s="53">
        <f t="shared" si="173"/>
        <v>3511.9</v>
      </c>
      <c r="L167" s="54"/>
      <c r="M167" s="54">
        <f t="shared" si="170"/>
        <v>0</v>
      </c>
      <c r="N167" s="54"/>
      <c r="O167" s="54">
        <f t="shared" si="143"/>
        <v>0</v>
      </c>
      <c r="P167" s="54"/>
      <c r="Q167" s="54">
        <f t="shared" si="122"/>
        <v>0</v>
      </c>
      <c r="R167" s="54"/>
      <c r="S167" s="54">
        <f t="shared" si="124"/>
        <v>0</v>
      </c>
      <c r="T167" s="54"/>
      <c r="U167" s="54">
        <f t="shared" si="125"/>
        <v>0</v>
      </c>
      <c r="V167" s="54"/>
      <c r="W167" s="54">
        <f t="shared" si="144"/>
        <v>0</v>
      </c>
      <c r="X167" s="54"/>
      <c r="Y167" s="54">
        <f t="shared" si="145"/>
        <v>0</v>
      </c>
      <c r="Z167" s="54"/>
      <c r="AA167" s="54">
        <f t="shared" si="146"/>
        <v>0</v>
      </c>
      <c r="AB167" s="54"/>
      <c r="AC167" s="54">
        <f t="shared" si="147"/>
        <v>0</v>
      </c>
      <c r="AD167" s="54"/>
      <c r="AE167" s="54">
        <f t="shared" si="148"/>
        <v>0</v>
      </c>
      <c r="AF167" s="54"/>
      <c r="AG167" s="54">
        <f t="shared" si="149"/>
        <v>0</v>
      </c>
      <c r="AH167" s="54"/>
      <c r="AI167" s="54">
        <f t="shared" si="150"/>
        <v>0</v>
      </c>
      <c r="AJ167" s="54"/>
      <c r="AK167" s="54">
        <f t="shared" si="151"/>
        <v>0</v>
      </c>
      <c r="AL167" s="54"/>
      <c r="AM167" s="54">
        <f t="shared" si="152"/>
        <v>0</v>
      </c>
      <c r="AN167" s="55">
        <f t="shared" si="171"/>
        <v>0</v>
      </c>
      <c r="AO167" s="55">
        <f t="shared" si="172"/>
        <v>0</v>
      </c>
      <c r="AP167" s="55">
        <f t="shared" si="166"/>
        <v>203</v>
      </c>
      <c r="AQ167" s="57">
        <f t="shared" si="167"/>
        <v>3511.9</v>
      </c>
      <c r="AR167" s="58"/>
      <c r="AS167" s="61"/>
      <c r="AT167" s="62">
        <f t="shared" si="168"/>
        <v>0</v>
      </c>
      <c r="AU167" s="63" t="str">
        <f t="shared" si="174"/>
        <v>NÃO MEDIDO</v>
      </c>
    </row>
    <row r="168" spans="1:47" s="64" customFormat="1" ht="45.75" customHeight="1" x14ac:dyDescent="0.2">
      <c r="A168" s="64" t="s">
        <v>37</v>
      </c>
      <c r="C168" s="46" t="s">
        <v>318</v>
      </c>
      <c r="D168" s="47" t="s">
        <v>441</v>
      </c>
      <c r="E168" s="48" t="s">
        <v>58</v>
      </c>
      <c r="F168" s="49">
        <v>245</v>
      </c>
      <c r="G168" s="50"/>
      <c r="H168" s="51"/>
      <c r="I168" s="49">
        <f t="shared" si="169"/>
        <v>245</v>
      </c>
      <c r="J168" s="115">
        <v>41.26</v>
      </c>
      <c r="K168" s="53">
        <f t="shared" si="173"/>
        <v>10108.700000000001</v>
      </c>
      <c r="L168" s="54"/>
      <c r="M168" s="54">
        <f t="shared" si="170"/>
        <v>0</v>
      </c>
      <c r="N168" s="54"/>
      <c r="O168" s="54">
        <f t="shared" ref="O168" si="214">ROUND(N168*$J168,2)</f>
        <v>0</v>
      </c>
      <c r="P168" s="54"/>
      <c r="Q168" s="54">
        <f t="shared" ref="Q168" si="215">ROUND(P168*$J168,2)</f>
        <v>0</v>
      </c>
      <c r="R168" s="54"/>
      <c r="S168" s="54">
        <f t="shared" ref="S168" si="216">ROUND(R168*$J168,2)</f>
        <v>0</v>
      </c>
      <c r="T168" s="54"/>
      <c r="U168" s="54">
        <f t="shared" ref="U168" si="217">ROUND(T168*$J168,2)</f>
        <v>0</v>
      </c>
      <c r="V168" s="54"/>
      <c r="W168" s="54">
        <f t="shared" ref="W168" si="218">ROUND(V168*$J168,2)</f>
        <v>0</v>
      </c>
      <c r="X168" s="54"/>
      <c r="Y168" s="54">
        <f t="shared" ref="Y168" si="219">ROUND(X168*$J168,2)</f>
        <v>0</v>
      </c>
      <c r="Z168" s="54"/>
      <c r="AA168" s="54">
        <f t="shared" ref="AA168" si="220">ROUND(Z168*$J168,2)</f>
        <v>0</v>
      </c>
      <c r="AB168" s="54"/>
      <c r="AC168" s="54">
        <f t="shared" ref="AC168" si="221">ROUND(AB168*$J168,2)</f>
        <v>0</v>
      </c>
      <c r="AD168" s="54"/>
      <c r="AE168" s="54">
        <f t="shared" ref="AE168" si="222">ROUND(AD168*$J168,2)</f>
        <v>0</v>
      </c>
      <c r="AF168" s="54"/>
      <c r="AG168" s="54">
        <f t="shared" ref="AG168" si="223">ROUND(AF168*$J168,2)</f>
        <v>0</v>
      </c>
      <c r="AH168" s="54"/>
      <c r="AI168" s="54">
        <f t="shared" ref="AI168" si="224">ROUND(AH168*$J168,2)</f>
        <v>0</v>
      </c>
      <c r="AJ168" s="54"/>
      <c r="AK168" s="54">
        <f t="shared" ref="AK168" si="225">ROUND(AJ168*$J168,2)</f>
        <v>0</v>
      </c>
      <c r="AL168" s="54"/>
      <c r="AM168" s="54">
        <f t="shared" ref="AM168" si="226">ROUND(AL168*$J168,2)</f>
        <v>0</v>
      </c>
      <c r="AN168" s="55">
        <f t="shared" si="171"/>
        <v>0</v>
      </c>
      <c r="AO168" s="55">
        <f t="shared" si="172"/>
        <v>0</v>
      </c>
      <c r="AP168" s="55">
        <f t="shared" si="166"/>
        <v>245</v>
      </c>
      <c r="AQ168" s="57">
        <f t="shared" si="167"/>
        <v>10108.700000000001</v>
      </c>
      <c r="AR168" s="58"/>
      <c r="AS168" s="61"/>
      <c r="AT168" s="62">
        <f t="shared" si="168"/>
        <v>0</v>
      </c>
      <c r="AU168" s="63" t="str">
        <f t="shared" si="174"/>
        <v>NÃO MEDIDO</v>
      </c>
    </row>
    <row r="169" spans="1:47" s="64" customFormat="1" ht="45.75" customHeight="1" x14ac:dyDescent="0.2">
      <c r="A169" s="64" t="s">
        <v>37</v>
      </c>
      <c r="C169" s="46" t="s">
        <v>212</v>
      </c>
      <c r="D169" s="47" t="s">
        <v>442</v>
      </c>
      <c r="E169" s="48" t="s">
        <v>58</v>
      </c>
      <c r="F169" s="49">
        <v>134</v>
      </c>
      <c r="G169" s="50"/>
      <c r="H169" s="51"/>
      <c r="I169" s="49">
        <f t="shared" si="169"/>
        <v>134</v>
      </c>
      <c r="J169" s="115">
        <v>3.26</v>
      </c>
      <c r="K169" s="53">
        <f t="shared" si="173"/>
        <v>436.84</v>
      </c>
      <c r="L169" s="54"/>
      <c r="M169" s="54">
        <f t="shared" si="170"/>
        <v>0</v>
      </c>
      <c r="N169" s="54"/>
      <c r="O169" s="54">
        <f t="shared" si="143"/>
        <v>0</v>
      </c>
      <c r="P169" s="54"/>
      <c r="Q169" s="54">
        <f t="shared" si="122"/>
        <v>0</v>
      </c>
      <c r="R169" s="54"/>
      <c r="S169" s="54">
        <f t="shared" si="124"/>
        <v>0</v>
      </c>
      <c r="T169" s="54"/>
      <c r="U169" s="54">
        <f t="shared" si="125"/>
        <v>0</v>
      </c>
      <c r="V169" s="54"/>
      <c r="W169" s="54">
        <f t="shared" si="144"/>
        <v>0</v>
      </c>
      <c r="X169" s="54"/>
      <c r="Y169" s="54">
        <f t="shared" si="145"/>
        <v>0</v>
      </c>
      <c r="Z169" s="54"/>
      <c r="AA169" s="54">
        <f t="shared" si="146"/>
        <v>0</v>
      </c>
      <c r="AB169" s="54"/>
      <c r="AC169" s="54">
        <f t="shared" si="147"/>
        <v>0</v>
      </c>
      <c r="AD169" s="54"/>
      <c r="AE169" s="54">
        <f t="shared" si="148"/>
        <v>0</v>
      </c>
      <c r="AF169" s="54"/>
      <c r="AG169" s="54">
        <f t="shared" si="149"/>
        <v>0</v>
      </c>
      <c r="AH169" s="54"/>
      <c r="AI169" s="54">
        <f t="shared" si="150"/>
        <v>0</v>
      </c>
      <c r="AJ169" s="54"/>
      <c r="AK169" s="54">
        <f t="shared" si="151"/>
        <v>0</v>
      </c>
      <c r="AL169" s="54"/>
      <c r="AM169" s="54">
        <f t="shared" si="152"/>
        <v>0</v>
      </c>
      <c r="AN169" s="55">
        <f t="shared" si="171"/>
        <v>0</v>
      </c>
      <c r="AO169" s="55">
        <f t="shared" si="172"/>
        <v>0</v>
      </c>
      <c r="AP169" s="55">
        <f t="shared" si="166"/>
        <v>134</v>
      </c>
      <c r="AQ169" s="57">
        <f t="shared" si="167"/>
        <v>436.84</v>
      </c>
      <c r="AR169" s="58"/>
      <c r="AS169" s="61"/>
      <c r="AT169" s="62">
        <f t="shared" si="168"/>
        <v>0</v>
      </c>
      <c r="AU169" s="63" t="str">
        <f t="shared" si="174"/>
        <v>NÃO MEDIDO</v>
      </c>
    </row>
    <row r="170" spans="1:47" s="64" customFormat="1" ht="45.75" customHeight="1" x14ac:dyDescent="0.2">
      <c r="A170" s="64" t="s">
        <v>37</v>
      </c>
      <c r="C170" s="46" t="s">
        <v>213</v>
      </c>
      <c r="D170" s="47" t="s">
        <v>443</v>
      </c>
      <c r="E170" s="48" t="s">
        <v>58</v>
      </c>
      <c r="F170" s="49">
        <v>750.5</v>
      </c>
      <c r="G170" s="50"/>
      <c r="H170" s="51"/>
      <c r="I170" s="49">
        <f t="shared" si="169"/>
        <v>750.5</v>
      </c>
      <c r="J170" s="115">
        <v>43.56</v>
      </c>
      <c r="K170" s="53">
        <f t="shared" si="173"/>
        <v>32691.78</v>
      </c>
      <c r="L170" s="54"/>
      <c r="M170" s="54">
        <f t="shared" si="170"/>
        <v>0</v>
      </c>
      <c r="N170" s="54"/>
      <c r="O170" s="54">
        <f t="shared" si="143"/>
        <v>0</v>
      </c>
      <c r="P170" s="54"/>
      <c r="Q170" s="54">
        <f t="shared" si="122"/>
        <v>0</v>
      </c>
      <c r="R170" s="54"/>
      <c r="S170" s="54">
        <f t="shared" si="124"/>
        <v>0</v>
      </c>
      <c r="T170" s="54"/>
      <c r="U170" s="54">
        <f t="shared" si="125"/>
        <v>0</v>
      </c>
      <c r="V170" s="54"/>
      <c r="W170" s="54">
        <f t="shared" si="144"/>
        <v>0</v>
      </c>
      <c r="X170" s="54"/>
      <c r="Y170" s="54">
        <f t="shared" si="145"/>
        <v>0</v>
      </c>
      <c r="Z170" s="54"/>
      <c r="AA170" s="54">
        <f t="shared" si="146"/>
        <v>0</v>
      </c>
      <c r="AB170" s="54"/>
      <c r="AC170" s="54">
        <f t="shared" si="147"/>
        <v>0</v>
      </c>
      <c r="AD170" s="54"/>
      <c r="AE170" s="54">
        <f t="shared" si="148"/>
        <v>0</v>
      </c>
      <c r="AF170" s="54"/>
      <c r="AG170" s="54">
        <f t="shared" si="149"/>
        <v>0</v>
      </c>
      <c r="AH170" s="54"/>
      <c r="AI170" s="54">
        <f t="shared" si="150"/>
        <v>0</v>
      </c>
      <c r="AJ170" s="54"/>
      <c r="AK170" s="54">
        <f t="shared" si="151"/>
        <v>0</v>
      </c>
      <c r="AL170" s="54"/>
      <c r="AM170" s="54">
        <f t="shared" si="152"/>
        <v>0</v>
      </c>
      <c r="AN170" s="55">
        <f t="shared" si="171"/>
        <v>0</v>
      </c>
      <c r="AO170" s="55">
        <f t="shared" si="172"/>
        <v>0</v>
      </c>
      <c r="AP170" s="55">
        <f t="shared" si="166"/>
        <v>750.5</v>
      </c>
      <c r="AQ170" s="57">
        <f t="shared" si="167"/>
        <v>32691.78</v>
      </c>
      <c r="AR170" s="58"/>
      <c r="AS170" s="61"/>
      <c r="AT170" s="62">
        <f t="shared" si="168"/>
        <v>0</v>
      </c>
      <c r="AU170" s="63" t="str">
        <f t="shared" si="174"/>
        <v>NÃO MEDIDO</v>
      </c>
    </row>
    <row r="171" spans="1:47" s="64" customFormat="1" ht="54" customHeight="1" x14ac:dyDescent="0.2">
      <c r="A171" s="64" t="s">
        <v>37</v>
      </c>
      <c r="C171" s="46" t="s">
        <v>214</v>
      </c>
      <c r="D171" s="47" t="s">
        <v>444</v>
      </c>
      <c r="E171" s="48" t="s">
        <v>58</v>
      </c>
      <c r="F171" s="49">
        <v>187</v>
      </c>
      <c r="G171" s="50"/>
      <c r="H171" s="51"/>
      <c r="I171" s="49">
        <f t="shared" si="169"/>
        <v>187</v>
      </c>
      <c r="J171" s="115">
        <v>30.41</v>
      </c>
      <c r="K171" s="53">
        <f t="shared" si="173"/>
        <v>5686.67</v>
      </c>
      <c r="L171" s="54"/>
      <c r="M171" s="54">
        <f t="shared" si="170"/>
        <v>0</v>
      </c>
      <c r="N171" s="54"/>
      <c r="O171" s="54">
        <f t="shared" si="143"/>
        <v>0</v>
      </c>
      <c r="P171" s="54"/>
      <c r="Q171" s="54">
        <f t="shared" si="122"/>
        <v>0</v>
      </c>
      <c r="R171" s="54"/>
      <c r="S171" s="54">
        <f t="shared" si="124"/>
        <v>0</v>
      </c>
      <c r="T171" s="54"/>
      <c r="U171" s="54">
        <f t="shared" si="125"/>
        <v>0</v>
      </c>
      <c r="V171" s="54"/>
      <c r="W171" s="54">
        <f t="shared" si="144"/>
        <v>0</v>
      </c>
      <c r="X171" s="54"/>
      <c r="Y171" s="54">
        <f t="shared" si="145"/>
        <v>0</v>
      </c>
      <c r="Z171" s="54"/>
      <c r="AA171" s="54">
        <f t="shared" si="146"/>
        <v>0</v>
      </c>
      <c r="AB171" s="54"/>
      <c r="AC171" s="54">
        <f t="shared" si="147"/>
        <v>0</v>
      </c>
      <c r="AD171" s="54"/>
      <c r="AE171" s="54">
        <f t="shared" si="148"/>
        <v>0</v>
      </c>
      <c r="AF171" s="54"/>
      <c r="AG171" s="54">
        <f t="shared" si="149"/>
        <v>0</v>
      </c>
      <c r="AH171" s="54"/>
      <c r="AI171" s="54">
        <f t="shared" si="150"/>
        <v>0</v>
      </c>
      <c r="AJ171" s="54"/>
      <c r="AK171" s="54">
        <f t="shared" si="151"/>
        <v>0</v>
      </c>
      <c r="AL171" s="54"/>
      <c r="AM171" s="54">
        <f t="shared" si="152"/>
        <v>0</v>
      </c>
      <c r="AN171" s="55">
        <f t="shared" si="171"/>
        <v>0</v>
      </c>
      <c r="AO171" s="55">
        <f t="shared" si="172"/>
        <v>0</v>
      </c>
      <c r="AP171" s="55">
        <f t="shared" si="166"/>
        <v>187</v>
      </c>
      <c r="AQ171" s="57">
        <f t="shared" si="167"/>
        <v>5686.67</v>
      </c>
      <c r="AR171" s="58"/>
      <c r="AS171" s="61"/>
      <c r="AT171" s="62">
        <f t="shared" si="168"/>
        <v>0</v>
      </c>
      <c r="AU171" s="63" t="str">
        <f t="shared" si="174"/>
        <v>NÃO MEDIDO</v>
      </c>
    </row>
    <row r="172" spans="1:47" s="64" customFormat="1" ht="45.75" customHeight="1" x14ac:dyDescent="0.2">
      <c r="A172" s="64" t="s">
        <v>37</v>
      </c>
      <c r="C172" s="46" t="s">
        <v>215</v>
      </c>
      <c r="D172" s="47" t="s">
        <v>445</v>
      </c>
      <c r="E172" s="48" t="s">
        <v>58</v>
      </c>
      <c r="F172" s="49">
        <v>31</v>
      </c>
      <c r="G172" s="50"/>
      <c r="H172" s="51"/>
      <c r="I172" s="49">
        <f t="shared" si="169"/>
        <v>31</v>
      </c>
      <c r="J172" s="115">
        <v>30.69</v>
      </c>
      <c r="K172" s="53">
        <f t="shared" si="173"/>
        <v>951.39</v>
      </c>
      <c r="L172" s="54"/>
      <c r="M172" s="54">
        <f t="shared" si="170"/>
        <v>0</v>
      </c>
      <c r="N172" s="54"/>
      <c r="O172" s="54">
        <f t="shared" ref="O172" si="227">ROUND(N172*$J172,2)</f>
        <v>0</v>
      </c>
      <c r="P172" s="54"/>
      <c r="Q172" s="54">
        <f t="shared" ref="Q172" si="228">ROUND(P172*$J172,2)</f>
        <v>0</v>
      </c>
      <c r="R172" s="54"/>
      <c r="S172" s="54">
        <f t="shared" ref="S172" si="229">ROUND(R172*$J172,2)</f>
        <v>0</v>
      </c>
      <c r="T172" s="54"/>
      <c r="U172" s="54">
        <f t="shared" ref="U172" si="230">ROUND(T172*$J172,2)</f>
        <v>0</v>
      </c>
      <c r="V172" s="54"/>
      <c r="W172" s="54">
        <f t="shared" ref="W172" si="231">ROUND(V172*$J172,2)</f>
        <v>0</v>
      </c>
      <c r="X172" s="54"/>
      <c r="Y172" s="54">
        <f t="shared" ref="Y172" si="232">ROUND(X172*$J172,2)</f>
        <v>0</v>
      </c>
      <c r="Z172" s="54"/>
      <c r="AA172" s="54">
        <f t="shared" ref="AA172" si="233">ROUND(Z172*$J172,2)</f>
        <v>0</v>
      </c>
      <c r="AB172" s="54"/>
      <c r="AC172" s="54">
        <f t="shared" ref="AC172" si="234">ROUND(AB172*$J172,2)</f>
        <v>0</v>
      </c>
      <c r="AD172" s="54"/>
      <c r="AE172" s="54">
        <f t="shared" ref="AE172" si="235">ROUND(AD172*$J172,2)</f>
        <v>0</v>
      </c>
      <c r="AF172" s="54"/>
      <c r="AG172" s="54">
        <f t="shared" ref="AG172" si="236">ROUND(AF172*$J172,2)</f>
        <v>0</v>
      </c>
      <c r="AH172" s="54"/>
      <c r="AI172" s="54">
        <f t="shared" ref="AI172" si="237">ROUND(AH172*$J172,2)</f>
        <v>0</v>
      </c>
      <c r="AJ172" s="54"/>
      <c r="AK172" s="54">
        <f t="shared" ref="AK172" si="238">ROUND(AJ172*$J172,2)</f>
        <v>0</v>
      </c>
      <c r="AL172" s="54"/>
      <c r="AM172" s="54">
        <f t="shared" ref="AM172" si="239">ROUND(AL172*$J172,2)</f>
        <v>0</v>
      </c>
      <c r="AN172" s="55">
        <f t="shared" si="171"/>
        <v>0</v>
      </c>
      <c r="AO172" s="55">
        <f t="shared" si="172"/>
        <v>0</v>
      </c>
      <c r="AP172" s="55">
        <f t="shared" si="166"/>
        <v>31</v>
      </c>
      <c r="AQ172" s="57">
        <f t="shared" si="167"/>
        <v>951.39</v>
      </c>
      <c r="AR172" s="58"/>
      <c r="AS172" s="61"/>
      <c r="AT172" s="62">
        <f t="shared" si="168"/>
        <v>0</v>
      </c>
      <c r="AU172" s="63" t="str">
        <f t="shared" si="174"/>
        <v>NÃO MEDIDO</v>
      </c>
    </row>
    <row r="173" spans="1:47" s="64" customFormat="1" ht="45.75" customHeight="1" x14ac:dyDescent="0.2">
      <c r="A173" s="64" t="s">
        <v>37</v>
      </c>
      <c r="C173" s="46" t="s">
        <v>319</v>
      </c>
      <c r="D173" s="47" t="s">
        <v>446</v>
      </c>
      <c r="E173" s="48" t="s">
        <v>58</v>
      </c>
      <c r="F173" s="49">
        <v>14.5</v>
      </c>
      <c r="G173" s="50"/>
      <c r="H173" s="51"/>
      <c r="I173" s="49">
        <f t="shared" si="169"/>
        <v>14.5</v>
      </c>
      <c r="J173" s="115">
        <v>32.72</v>
      </c>
      <c r="K173" s="53">
        <f t="shared" si="173"/>
        <v>474.44</v>
      </c>
      <c r="L173" s="54"/>
      <c r="M173" s="54">
        <f t="shared" si="170"/>
        <v>0</v>
      </c>
      <c r="N173" s="54"/>
      <c r="O173" s="54">
        <f t="shared" si="143"/>
        <v>0</v>
      </c>
      <c r="P173" s="54"/>
      <c r="Q173" s="54">
        <f t="shared" si="122"/>
        <v>0</v>
      </c>
      <c r="R173" s="54"/>
      <c r="S173" s="54">
        <f t="shared" si="124"/>
        <v>0</v>
      </c>
      <c r="T173" s="54"/>
      <c r="U173" s="54">
        <f t="shared" si="125"/>
        <v>0</v>
      </c>
      <c r="V173" s="54"/>
      <c r="W173" s="54">
        <f t="shared" si="144"/>
        <v>0</v>
      </c>
      <c r="X173" s="54"/>
      <c r="Y173" s="54">
        <f t="shared" si="145"/>
        <v>0</v>
      </c>
      <c r="Z173" s="54"/>
      <c r="AA173" s="54">
        <f t="shared" si="146"/>
        <v>0</v>
      </c>
      <c r="AB173" s="54"/>
      <c r="AC173" s="54">
        <f t="shared" si="147"/>
        <v>0</v>
      </c>
      <c r="AD173" s="54"/>
      <c r="AE173" s="54">
        <f t="shared" si="148"/>
        <v>0</v>
      </c>
      <c r="AF173" s="54"/>
      <c r="AG173" s="54">
        <f t="shared" si="149"/>
        <v>0</v>
      </c>
      <c r="AH173" s="54"/>
      <c r="AI173" s="54">
        <f t="shared" si="150"/>
        <v>0</v>
      </c>
      <c r="AJ173" s="54"/>
      <c r="AK173" s="54">
        <f t="shared" si="151"/>
        <v>0</v>
      </c>
      <c r="AL173" s="54"/>
      <c r="AM173" s="54">
        <f t="shared" si="152"/>
        <v>0</v>
      </c>
      <c r="AN173" s="55">
        <f t="shared" si="171"/>
        <v>0</v>
      </c>
      <c r="AO173" s="55">
        <f t="shared" si="172"/>
        <v>0</v>
      </c>
      <c r="AP173" s="55">
        <f t="shared" si="166"/>
        <v>14.5</v>
      </c>
      <c r="AQ173" s="57">
        <f t="shared" si="167"/>
        <v>474.44</v>
      </c>
      <c r="AR173" s="58"/>
      <c r="AS173" s="61"/>
      <c r="AT173" s="62">
        <f t="shared" si="168"/>
        <v>0</v>
      </c>
      <c r="AU173" s="63" t="str">
        <f t="shared" si="174"/>
        <v>NÃO MEDIDO</v>
      </c>
    </row>
    <row r="174" spans="1:47" s="64" customFormat="1" ht="69.75" customHeight="1" x14ac:dyDescent="0.2">
      <c r="A174" s="64" t="s">
        <v>37</v>
      </c>
      <c r="C174" s="46" t="s">
        <v>320</v>
      </c>
      <c r="D174" s="47" t="s">
        <v>447</v>
      </c>
      <c r="E174" s="48" t="s">
        <v>58</v>
      </c>
      <c r="F174" s="49">
        <v>15</v>
      </c>
      <c r="G174" s="50"/>
      <c r="H174" s="51"/>
      <c r="I174" s="49">
        <f t="shared" si="169"/>
        <v>15</v>
      </c>
      <c r="J174" s="115">
        <v>90.42</v>
      </c>
      <c r="K174" s="53">
        <f t="shared" si="173"/>
        <v>1356.3</v>
      </c>
      <c r="L174" s="54"/>
      <c r="M174" s="54">
        <f t="shared" si="170"/>
        <v>0</v>
      </c>
      <c r="N174" s="54"/>
      <c r="O174" s="54">
        <f t="shared" si="143"/>
        <v>0</v>
      </c>
      <c r="P174" s="54"/>
      <c r="Q174" s="54">
        <f t="shared" si="122"/>
        <v>0</v>
      </c>
      <c r="R174" s="54"/>
      <c r="S174" s="54">
        <f t="shared" si="124"/>
        <v>0</v>
      </c>
      <c r="T174" s="54"/>
      <c r="U174" s="54">
        <f t="shared" si="125"/>
        <v>0</v>
      </c>
      <c r="V174" s="54"/>
      <c r="W174" s="54">
        <f t="shared" si="144"/>
        <v>0</v>
      </c>
      <c r="X174" s="54"/>
      <c r="Y174" s="54">
        <f t="shared" si="145"/>
        <v>0</v>
      </c>
      <c r="Z174" s="54"/>
      <c r="AA174" s="54">
        <f t="shared" si="146"/>
        <v>0</v>
      </c>
      <c r="AB174" s="54"/>
      <c r="AC174" s="54">
        <f t="shared" si="147"/>
        <v>0</v>
      </c>
      <c r="AD174" s="54"/>
      <c r="AE174" s="54">
        <f t="shared" si="148"/>
        <v>0</v>
      </c>
      <c r="AF174" s="54"/>
      <c r="AG174" s="54">
        <f t="shared" si="149"/>
        <v>0</v>
      </c>
      <c r="AH174" s="54"/>
      <c r="AI174" s="54">
        <f t="shared" si="150"/>
        <v>0</v>
      </c>
      <c r="AJ174" s="54"/>
      <c r="AK174" s="54">
        <f t="shared" si="151"/>
        <v>0</v>
      </c>
      <c r="AL174" s="54"/>
      <c r="AM174" s="54">
        <f t="shared" si="152"/>
        <v>0</v>
      </c>
      <c r="AN174" s="55">
        <f t="shared" si="171"/>
        <v>0</v>
      </c>
      <c r="AO174" s="55">
        <f t="shared" si="172"/>
        <v>0</v>
      </c>
      <c r="AP174" s="55">
        <f t="shared" si="166"/>
        <v>15</v>
      </c>
      <c r="AQ174" s="57">
        <f t="shared" si="167"/>
        <v>1356.3</v>
      </c>
      <c r="AR174" s="58"/>
      <c r="AS174" s="61"/>
      <c r="AT174" s="62">
        <f t="shared" si="168"/>
        <v>0</v>
      </c>
      <c r="AU174" s="63" t="str">
        <f t="shared" si="174"/>
        <v>NÃO MEDIDO</v>
      </c>
    </row>
    <row r="175" spans="1:47" s="64" customFormat="1" ht="45.75" customHeight="1" x14ac:dyDescent="0.2">
      <c r="A175" s="64" t="s">
        <v>37</v>
      </c>
      <c r="C175" s="46" t="s">
        <v>321</v>
      </c>
      <c r="D175" s="47" t="s">
        <v>448</v>
      </c>
      <c r="E175" s="48" t="s">
        <v>58</v>
      </c>
      <c r="F175" s="49">
        <v>187</v>
      </c>
      <c r="G175" s="50"/>
      <c r="H175" s="51"/>
      <c r="I175" s="49">
        <f t="shared" si="169"/>
        <v>187</v>
      </c>
      <c r="J175" s="115">
        <v>67.63</v>
      </c>
      <c r="K175" s="53">
        <f t="shared" si="173"/>
        <v>12646.81</v>
      </c>
      <c r="L175" s="54"/>
      <c r="M175" s="54">
        <f t="shared" si="170"/>
        <v>0</v>
      </c>
      <c r="N175" s="54"/>
      <c r="O175" s="54">
        <f t="shared" ref="O175:O176" si="240">ROUND(N175*$J175,2)</f>
        <v>0</v>
      </c>
      <c r="P175" s="54"/>
      <c r="Q175" s="54">
        <f t="shared" ref="Q175:Q176" si="241">ROUND(P175*$J175,2)</f>
        <v>0</v>
      </c>
      <c r="R175" s="54"/>
      <c r="S175" s="54">
        <f t="shared" ref="S175:S176" si="242">ROUND(R175*$J175,2)</f>
        <v>0</v>
      </c>
      <c r="T175" s="54"/>
      <c r="U175" s="54">
        <f t="shared" ref="U175:U176" si="243">ROUND(T175*$J175,2)</f>
        <v>0</v>
      </c>
      <c r="V175" s="54"/>
      <c r="W175" s="54">
        <f t="shared" ref="W175:W176" si="244">ROUND(V175*$J175,2)</f>
        <v>0</v>
      </c>
      <c r="X175" s="54"/>
      <c r="Y175" s="54">
        <f t="shared" ref="Y175:Y176" si="245">ROUND(X175*$J175,2)</f>
        <v>0</v>
      </c>
      <c r="Z175" s="54"/>
      <c r="AA175" s="54">
        <f t="shared" ref="AA175:AA176" si="246">ROUND(Z175*$J175,2)</f>
        <v>0</v>
      </c>
      <c r="AB175" s="54"/>
      <c r="AC175" s="54">
        <f t="shared" ref="AC175:AC176" si="247">ROUND(AB175*$J175,2)</f>
        <v>0</v>
      </c>
      <c r="AD175" s="54"/>
      <c r="AE175" s="54">
        <f t="shared" ref="AE175:AE176" si="248">ROUND(AD175*$J175,2)</f>
        <v>0</v>
      </c>
      <c r="AF175" s="54"/>
      <c r="AG175" s="54">
        <f t="shared" ref="AG175:AG176" si="249">ROUND(AF175*$J175,2)</f>
        <v>0</v>
      </c>
      <c r="AH175" s="54"/>
      <c r="AI175" s="54">
        <f t="shared" ref="AI175:AI176" si="250">ROUND(AH175*$J175,2)</f>
        <v>0</v>
      </c>
      <c r="AJ175" s="54"/>
      <c r="AK175" s="54">
        <f t="shared" ref="AK175:AK176" si="251">ROUND(AJ175*$J175,2)</f>
        <v>0</v>
      </c>
      <c r="AL175" s="54"/>
      <c r="AM175" s="54">
        <f t="shared" ref="AM175:AM176" si="252">ROUND(AL175*$J175,2)</f>
        <v>0</v>
      </c>
      <c r="AN175" s="55">
        <f t="shared" si="171"/>
        <v>0</v>
      </c>
      <c r="AO175" s="55">
        <f t="shared" si="172"/>
        <v>0</v>
      </c>
      <c r="AP175" s="55">
        <f t="shared" si="166"/>
        <v>187</v>
      </c>
      <c r="AQ175" s="57">
        <f t="shared" si="167"/>
        <v>12646.81</v>
      </c>
      <c r="AR175" s="58"/>
      <c r="AS175" s="61"/>
      <c r="AT175" s="62">
        <f t="shared" si="168"/>
        <v>0</v>
      </c>
      <c r="AU175" s="63" t="str">
        <f t="shared" si="174"/>
        <v>NÃO MEDIDO</v>
      </c>
    </row>
    <row r="176" spans="1:47" s="64" customFormat="1" ht="54" customHeight="1" x14ac:dyDescent="0.2">
      <c r="A176" s="64" t="s">
        <v>37</v>
      </c>
      <c r="C176" s="46" t="s">
        <v>216</v>
      </c>
      <c r="D176" s="47" t="s">
        <v>449</v>
      </c>
      <c r="E176" s="48" t="s">
        <v>58</v>
      </c>
      <c r="F176" s="49">
        <v>178.5</v>
      </c>
      <c r="G176" s="50"/>
      <c r="H176" s="51"/>
      <c r="I176" s="49">
        <f t="shared" si="169"/>
        <v>178.5</v>
      </c>
      <c r="J176" s="115">
        <v>8.2899999999999991</v>
      </c>
      <c r="K176" s="53">
        <f t="shared" si="173"/>
        <v>1479.77</v>
      </c>
      <c r="L176" s="54"/>
      <c r="M176" s="54">
        <f t="shared" si="170"/>
        <v>0</v>
      </c>
      <c r="N176" s="54"/>
      <c r="O176" s="54">
        <f t="shared" si="240"/>
        <v>0</v>
      </c>
      <c r="P176" s="54"/>
      <c r="Q176" s="54">
        <f t="shared" si="241"/>
        <v>0</v>
      </c>
      <c r="R176" s="54"/>
      <c r="S176" s="54">
        <f t="shared" si="242"/>
        <v>0</v>
      </c>
      <c r="T176" s="54"/>
      <c r="U176" s="54">
        <f t="shared" si="243"/>
        <v>0</v>
      </c>
      <c r="V176" s="54"/>
      <c r="W176" s="54">
        <f t="shared" si="244"/>
        <v>0</v>
      </c>
      <c r="X176" s="54"/>
      <c r="Y176" s="54">
        <f t="shared" si="245"/>
        <v>0</v>
      </c>
      <c r="Z176" s="54"/>
      <c r="AA176" s="54">
        <f t="shared" si="246"/>
        <v>0</v>
      </c>
      <c r="AB176" s="54"/>
      <c r="AC176" s="54">
        <f t="shared" si="247"/>
        <v>0</v>
      </c>
      <c r="AD176" s="54"/>
      <c r="AE176" s="54">
        <f t="shared" si="248"/>
        <v>0</v>
      </c>
      <c r="AF176" s="54"/>
      <c r="AG176" s="54">
        <f t="shared" si="249"/>
        <v>0</v>
      </c>
      <c r="AH176" s="54"/>
      <c r="AI176" s="54">
        <f t="shared" si="250"/>
        <v>0</v>
      </c>
      <c r="AJ176" s="54"/>
      <c r="AK176" s="54">
        <f t="shared" si="251"/>
        <v>0</v>
      </c>
      <c r="AL176" s="54"/>
      <c r="AM176" s="54">
        <f t="shared" si="252"/>
        <v>0</v>
      </c>
      <c r="AN176" s="55">
        <f t="shared" si="171"/>
        <v>0</v>
      </c>
      <c r="AO176" s="55">
        <f t="shared" si="172"/>
        <v>0</v>
      </c>
      <c r="AP176" s="55">
        <f t="shared" si="166"/>
        <v>178.5</v>
      </c>
      <c r="AQ176" s="57">
        <f t="shared" si="167"/>
        <v>1479.77</v>
      </c>
      <c r="AR176" s="58"/>
      <c r="AS176" s="61"/>
      <c r="AT176" s="62">
        <f t="shared" si="168"/>
        <v>0</v>
      </c>
      <c r="AU176" s="63" t="str">
        <f t="shared" si="174"/>
        <v>NÃO MEDIDO</v>
      </c>
    </row>
    <row r="177" spans="1:47" s="64" customFormat="1" ht="29.25" customHeight="1" x14ac:dyDescent="0.2">
      <c r="A177" s="6" t="s">
        <v>33</v>
      </c>
      <c r="B177" s="6"/>
      <c r="C177" s="46">
        <v>40700</v>
      </c>
      <c r="D177" s="47" t="s">
        <v>137</v>
      </c>
      <c r="E177" s="48"/>
      <c r="F177" s="49"/>
      <c r="G177" s="50"/>
      <c r="H177" s="51"/>
      <c r="I177" s="49">
        <f t="shared" si="169"/>
        <v>0</v>
      </c>
      <c r="J177" s="52"/>
      <c r="K177" s="53">
        <f t="shared" si="173"/>
        <v>0</v>
      </c>
      <c r="L177" s="54"/>
      <c r="M177" s="54">
        <f t="shared" si="170"/>
        <v>0</v>
      </c>
      <c r="N177" s="54"/>
      <c r="O177" s="54">
        <f t="shared" si="143"/>
        <v>0</v>
      </c>
      <c r="P177" s="54"/>
      <c r="Q177" s="54">
        <f t="shared" si="122"/>
        <v>0</v>
      </c>
      <c r="R177" s="54"/>
      <c r="S177" s="54">
        <f t="shared" si="124"/>
        <v>0</v>
      </c>
      <c r="T177" s="54"/>
      <c r="U177" s="54">
        <f t="shared" si="125"/>
        <v>0</v>
      </c>
      <c r="V177" s="54"/>
      <c r="W177" s="54">
        <f t="shared" si="144"/>
        <v>0</v>
      </c>
      <c r="X177" s="54"/>
      <c r="Y177" s="54">
        <f t="shared" si="145"/>
        <v>0</v>
      </c>
      <c r="Z177" s="54"/>
      <c r="AA177" s="54">
        <f t="shared" si="146"/>
        <v>0</v>
      </c>
      <c r="AB177" s="54"/>
      <c r="AC177" s="54">
        <f t="shared" si="147"/>
        <v>0</v>
      </c>
      <c r="AD177" s="54"/>
      <c r="AE177" s="54">
        <f t="shared" si="148"/>
        <v>0</v>
      </c>
      <c r="AF177" s="54"/>
      <c r="AG177" s="54">
        <f t="shared" si="149"/>
        <v>0</v>
      </c>
      <c r="AH177" s="54"/>
      <c r="AI177" s="54">
        <f t="shared" si="150"/>
        <v>0</v>
      </c>
      <c r="AJ177" s="54"/>
      <c r="AK177" s="54">
        <f t="shared" si="151"/>
        <v>0</v>
      </c>
      <c r="AL177" s="54"/>
      <c r="AM177" s="54">
        <f t="shared" si="152"/>
        <v>0</v>
      </c>
      <c r="AN177" s="55">
        <f t="shared" si="171"/>
        <v>0</v>
      </c>
      <c r="AO177" s="55">
        <f t="shared" si="172"/>
        <v>0</v>
      </c>
      <c r="AP177" s="55">
        <f t="shared" si="166"/>
        <v>0</v>
      </c>
      <c r="AQ177" s="57">
        <f t="shared" si="167"/>
        <v>0</v>
      </c>
      <c r="AR177" s="58"/>
      <c r="AS177" s="61"/>
      <c r="AT177" s="62">
        <f t="shared" si="168"/>
        <v>0</v>
      </c>
      <c r="AU177" s="60" t="str">
        <f>IF(COUNTIF(AU178:AU205,"MEDIDO")&lt;&gt;0,"MEDIDO","NÃO MEDIDO")</f>
        <v>NÃO MEDIDO</v>
      </c>
    </row>
    <row r="178" spans="1:47" s="64" customFormat="1" ht="38.25" customHeight="1" x14ac:dyDescent="0.2">
      <c r="A178" s="64" t="s">
        <v>37</v>
      </c>
      <c r="C178" s="99" t="s">
        <v>140</v>
      </c>
      <c r="D178" s="47" t="s">
        <v>450</v>
      </c>
      <c r="E178" s="48" t="s">
        <v>58</v>
      </c>
      <c r="F178" s="49">
        <v>9</v>
      </c>
      <c r="G178" s="50"/>
      <c r="H178" s="51"/>
      <c r="I178" s="49">
        <f t="shared" si="169"/>
        <v>9</v>
      </c>
      <c r="J178" s="115">
        <v>8.8699999999999992</v>
      </c>
      <c r="K178" s="53">
        <f t="shared" si="173"/>
        <v>79.83</v>
      </c>
      <c r="L178" s="54"/>
      <c r="M178" s="54">
        <f t="shared" si="170"/>
        <v>0</v>
      </c>
      <c r="N178" s="54"/>
      <c r="O178" s="54">
        <f t="shared" si="143"/>
        <v>0</v>
      </c>
      <c r="P178" s="54"/>
      <c r="Q178" s="54">
        <f t="shared" si="122"/>
        <v>0</v>
      </c>
      <c r="R178" s="54"/>
      <c r="S178" s="54">
        <f t="shared" si="124"/>
        <v>0</v>
      </c>
      <c r="T178" s="54"/>
      <c r="U178" s="54">
        <f t="shared" si="125"/>
        <v>0</v>
      </c>
      <c r="V178" s="54"/>
      <c r="W178" s="54">
        <f t="shared" si="144"/>
        <v>0</v>
      </c>
      <c r="X178" s="54"/>
      <c r="Y178" s="54">
        <f t="shared" si="145"/>
        <v>0</v>
      </c>
      <c r="Z178" s="54"/>
      <c r="AA178" s="54">
        <f t="shared" si="146"/>
        <v>0</v>
      </c>
      <c r="AB178" s="54"/>
      <c r="AC178" s="54">
        <f t="shared" si="147"/>
        <v>0</v>
      </c>
      <c r="AD178" s="54"/>
      <c r="AE178" s="54">
        <f t="shared" si="148"/>
        <v>0</v>
      </c>
      <c r="AF178" s="54"/>
      <c r="AG178" s="54">
        <f t="shared" si="149"/>
        <v>0</v>
      </c>
      <c r="AH178" s="54"/>
      <c r="AI178" s="54">
        <f t="shared" si="150"/>
        <v>0</v>
      </c>
      <c r="AJ178" s="54"/>
      <c r="AK178" s="54">
        <f t="shared" si="151"/>
        <v>0</v>
      </c>
      <c r="AL178" s="54"/>
      <c r="AM178" s="54">
        <f t="shared" si="152"/>
        <v>0</v>
      </c>
      <c r="AN178" s="55">
        <f t="shared" si="171"/>
        <v>0</v>
      </c>
      <c r="AO178" s="55">
        <f t="shared" si="172"/>
        <v>0</v>
      </c>
      <c r="AP178" s="55">
        <f t="shared" si="166"/>
        <v>9</v>
      </c>
      <c r="AQ178" s="57">
        <f t="shared" si="167"/>
        <v>79.83</v>
      </c>
      <c r="AR178" s="58"/>
      <c r="AS178" s="61"/>
      <c r="AT178" s="62">
        <f t="shared" si="168"/>
        <v>0</v>
      </c>
      <c r="AU178" s="63" t="str">
        <f t="shared" si="174"/>
        <v>NÃO MEDIDO</v>
      </c>
    </row>
    <row r="179" spans="1:47" s="64" customFormat="1" ht="48.75" customHeight="1" x14ac:dyDescent="0.2">
      <c r="A179" s="64" t="s">
        <v>37</v>
      </c>
      <c r="C179" s="46" t="s">
        <v>138</v>
      </c>
      <c r="D179" s="47" t="s">
        <v>451</v>
      </c>
      <c r="E179" s="48" t="s">
        <v>105</v>
      </c>
      <c r="F179" s="49">
        <v>18</v>
      </c>
      <c r="G179" s="50"/>
      <c r="H179" s="51"/>
      <c r="I179" s="49">
        <f t="shared" si="169"/>
        <v>18</v>
      </c>
      <c r="J179" s="115">
        <v>96.4</v>
      </c>
      <c r="K179" s="53">
        <f t="shared" si="173"/>
        <v>1735.2</v>
      </c>
      <c r="L179" s="54"/>
      <c r="M179" s="54">
        <f t="shared" si="170"/>
        <v>0</v>
      </c>
      <c r="N179" s="54"/>
      <c r="O179" s="54">
        <f t="shared" si="143"/>
        <v>0</v>
      </c>
      <c r="P179" s="54"/>
      <c r="Q179" s="54">
        <f t="shared" si="122"/>
        <v>0</v>
      </c>
      <c r="R179" s="54"/>
      <c r="S179" s="54">
        <f t="shared" si="124"/>
        <v>0</v>
      </c>
      <c r="T179" s="54"/>
      <c r="U179" s="54">
        <f t="shared" si="125"/>
        <v>0</v>
      </c>
      <c r="V179" s="54"/>
      <c r="W179" s="54">
        <f t="shared" si="144"/>
        <v>0</v>
      </c>
      <c r="X179" s="54"/>
      <c r="Y179" s="54">
        <f t="shared" si="145"/>
        <v>0</v>
      </c>
      <c r="Z179" s="54"/>
      <c r="AA179" s="54">
        <f t="shared" si="146"/>
        <v>0</v>
      </c>
      <c r="AB179" s="54"/>
      <c r="AC179" s="54">
        <f t="shared" si="147"/>
        <v>0</v>
      </c>
      <c r="AD179" s="54"/>
      <c r="AE179" s="54">
        <f t="shared" si="148"/>
        <v>0</v>
      </c>
      <c r="AF179" s="54"/>
      <c r="AG179" s="54">
        <f t="shared" si="149"/>
        <v>0</v>
      </c>
      <c r="AH179" s="54"/>
      <c r="AI179" s="54">
        <f t="shared" si="150"/>
        <v>0</v>
      </c>
      <c r="AJ179" s="54"/>
      <c r="AK179" s="54">
        <f t="shared" si="151"/>
        <v>0</v>
      </c>
      <c r="AL179" s="54"/>
      <c r="AM179" s="54">
        <f t="shared" si="152"/>
        <v>0</v>
      </c>
      <c r="AN179" s="55">
        <f t="shared" si="171"/>
        <v>0</v>
      </c>
      <c r="AO179" s="55">
        <f t="shared" si="172"/>
        <v>0</v>
      </c>
      <c r="AP179" s="55">
        <f t="shared" si="166"/>
        <v>18</v>
      </c>
      <c r="AQ179" s="57">
        <f t="shared" si="167"/>
        <v>1735.2</v>
      </c>
      <c r="AR179" s="58"/>
      <c r="AS179" s="61"/>
      <c r="AT179" s="62">
        <f t="shared" si="168"/>
        <v>0</v>
      </c>
      <c r="AU179" s="63" t="str">
        <f t="shared" si="174"/>
        <v>NÃO MEDIDO</v>
      </c>
    </row>
    <row r="180" spans="1:47" s="64" customFormat="1" ht="51" customHeight="1" x14ac:dyDescent="0.2">
      <c r="A180" s="64" t="s">
        <v>37</v>
      </c>
      <c r="C180" s="46" t="s">
        <v>141</v>
      </c>
      <c r="D180" s="47" t="s">
        <v>142</v>
      </c>
      <c r="E180" s="48" t="s">
        <v>73</v>
      </c>
      <c r="F180" s="49">
        <v>58</v>
      </c>
      <c r="G180" s="50"/>
      <c r="H180" s="51"/>
      <c r="I180" s="49">
        <f t="shared" si="169"/>
        <v>58</v>
      </c>
      <c r="J180" s="115">
        <v>18.59</v>
      </c>
      <c r="K180" s="53">
        <f t="shared" si="173"/>
        <v>1078.22</v>
      </c>
      <c r="L180" s="54"/>
      <c r="M180" s="54">
        <f t="shared" si="170"/>
        <v>0</v>
      </c>
      <c r="N180" s="54"/>
      <c r="O180" s="54">
        <f t="shared" si="143"/>
        <v>0</v>
      </c>
      <c r="P180" s="54"/>
      <c r="Q180" s="54">
        <f t="shared" si="122"/>
        <v>0</v>
      </c>
      <c r="R180" s="54"/>
      <c r="S180" s="54">
        <f t="shared" si="124"/>
        <v>0</v>
      </c>
      <c r="T180" s="54"/>
      <c r="U180" s="54">
        <f t="shared" si="125"/>
        <v>0</v>
      </c>
      <c r="V180" s="54"/>
      <c r="W180" s="54">
        <f t="shared" si="144"/>
        <v>0</v>
      </c>
      <c r="X180" s="54"/>
      <c r="Y180" s="54">
        <f t="shared" si="145"/>
        <v>0</v>
      </c>
      <c r="Z180" s="54"/>
      <c r="AA180" s="54">
        <f t="shared" si="146"/>
        <v>0</v>
      </c>
      <c r="AB180" s="54"/>
      <c r="AC180" s="54">
        <f t="shared" si="147"/>
        <v>0</v>
      </c>
      <c r="AD180" s="54"/>
      <c r="AE180" s="54">
        <f t="shared" si="148"/>
        <v>0</v>
      </c>
      <c r="AF180" s="54"/>
      <c r="AG180" s="54">
        <f t="shared" si="149"/>
        <v>0</v>
      </c>
      <c r="AH180" s="54"/>
      <c r="AI180" s="54">
        <f t="shared" si="150"/>
        <v>0</v>
      </c>
      <c r="AJ180" s="54"/>
      <c r="AK180" s="54">
        <f t="shared" si="151"/>
        <v>0</v>
      </c>
      <c r="AL180" s="54"/>
      <c r="AM180" s="54">
        <f t="shared" si="152"/>
        <v>0</v>
      </c>
      <c r="AN180" s="55">
        <f t="shared" si="171"/>
        <v>0</v>
      </c>
      <c r="AO180" s="55">
        <f t="shared" si="172"/>
        <v>0</v>
      </c>
      <c r="AP180" s="55">
        <f t="shared" si="166"/>
        <v>58</v>
      </c>
      <c r="AQ180" s="57">
        <f t="shared" si="167"/>
        <v>1078.22</v>
      </c>
      <c r="AR180" s="58"/>
      <c r="AS180" s="61"/>
      <c r="AT180" s="62">
        <f t="shared" si="168"/>
        <v>0</v>
      </c>
      <c r="AU180" s="63" t="str">
        <f t="shared" si="174"/>
        <v>NÃO MEDIDO</v>
      </c>
    </row>
    <row r="181" spans="1:47" s="64" customFormat="1" ht="55.5" customHeight="1" x14ac:dyDescent="0.2">
      <c r="A181" s="64" t="s">
        <v>37</v>
      </c>
      <c r="C181" s="46" t="s">
        <v>143</v>
      </c>
      <c r="D181" s="47" t="s">
        <v>144</v>
      </c>
      <c r="E181" s="48" t="s">
        <v>145</v>
      </c>
      <c r="F181" s="49">
        <v>863</v>
      </c>
      <c r="G181" s="50"/>
      <c r="H181" s="51"/>
      <c r="I181" s="49">
        <f t="shared" si="169"/>
        <v>863</v>
      </c>
      <c r="J181" s="115">
        <v>0.19</v>
      </c>
      <c r="K181" s="53">
        <f t="shared" si="173"/>
        <v>163.97</v>
      </c>
      <c r="L181" s="54"/>
      <c r="M181" s="54">
        <f t="shared" si="170"/>
        <v>0</v>
      </c>
      <c r="N181" s="54"/>
      <c r="O181" s="54">
        <f t="shared" si="143"/>
        <v>0</v>
      </c>
      <c r="P181" s="54"/>
      <c r="Q181" s="54">
        <f t="shared" si="122"/>
        <v>0</v>
      </c>
      <c r="R181" s="54"/>
      <c r="S181" s="54">
        <f t="shared" si="124"/>
        <v>0</v>
      </c>
      <c r="T181" s="54"/>
      <c r="U181" s="54">
        <f t="shared" si="125"/>
        <v>0</v>
      </c>
      <c r="V181" s="54"/>
      <c r="W181" s="54">
        <f t="shared" si="144"/>
        <v>0</v>
      </c>
      <c r="X181" s="54"/>
      <c r="Y181" s="54">
        <f t="shared" si="145"/>
        <v>0</v>
      </c>
      <c r="Z181" s="54"/>
      <c r="AA181" s="54">
        <f t="shared" si="146"/>
        <v>0</v>
      </c>
      <c r="AB181" s="54"/>
      <c r="AC181" s="54">
        <f t="shared" si="147"/>
        <v>0</v>
      </c>
      <c r="AD181" s="54"/>
      <c r="AE181" s="54">
        <f t="shared" si="148"/>
        <v>0</v>
      </c>
      <c r="AF181" s="54"/>
      <c r="AG181" s="54">
        <f t="shared" si="149"/>
        <v>0</v>
      </c>
      <c r="AH181" s="54"/>
      <c r="AI181" s="54">
        <f t="shared" si="150"/>
        <v>0</v>
      </c>
      <c r="AJ181" s="54"/>
      <c r="AK181" s="54">
        <f t="shared" si="151"/>
        <v>0</v>
      </c>
      <c r="AL181" s="54"/>
      <c r="AM181" s="54">
        <f t="shared" si="152"/>
        <v>0</v>
      </c>
      <c r="AN181" s="55">
        <f t="shared" si="171"/>
        <v>0</v>
      </c>
      <c r="AO181" s="55">
        <f t="shared" si="172"/>
        <v>0</v>
      </c>
      <c r="AP181" s="55">
        <f t="shared" si="166"/>
        <v>863</v>
      </c>
      <c r="AQ181" s="57">
        <f t="shared" si="167"/>
        <v>163.97</v>
      </c>
      <c r="AR181" s="58"/>
      <c r="AS181" s="61"/>
      <c r="AT181" s="62">
        <f t="shared" si="168"/>
        <v>0</v>
      </c>
      <c r="AU181" s="63" t="str">
        <f t="shared" si="174"/>
        <v>NÃO MEDIDO</v>
      </c>
    </row>
    <row r="182" spans="1:47" s="64" customFormat="1" ht="97.5" customHeight="1" x14ac:dyDescent="0.2">
      <c r="A182" s="64" t="s">
        <v>37</v>
      </c>
      <c r="C182" s="46" t="s">
        <v>322</v>
      </c>
      <c r="D182" s="47" t="s">
        <v>452</v>
      </c>
      <c r="E182" s="48" t="s">
        <v>61</v>
      </c>
      <c r="F182" s="49">
        <v>1</v>
      </c>
      <c r="G182" s="50"/>
      <c r="H182" s="51"/>
      <c r="I182" s="49">
        <f t="shared" si="169"/>
        <v>1</v>
      </c>
      <c r="J182" s="52">
        <v>8794.0300000000007</v>
      </c>
      <c r="K182" s="53">
        <f t="shared" si="173"/>
        <v>8794.0300000000007</v>
      </c>
      <c r="L182" s="54"/>
      <c r="M182" s="54">
        <f t="shared" si="170"/>
        <v>0</v>
      </c>
      <c r="N182" s="54"/>
      <c r="O182" s="54">
        <f t="shared" ref="O182:O184" si="253">ROUND(N182*$J182,2)</f>
        <v>0</v>
      </c>
      <c r="P182" s="54"/>
      <c r="Q182" s="54">
        <f t="shared" ref="Q182:Q184" si="254">ROUND(P182*$J182,2)</f>
        <v>0</v>
      </c>
      <c r="R182" s="54"/>
      <c r="S182" s="54">
        <f t="shared" ref="S182:S184" si="255">ROUND(R182*$J182,2)</f>
        <v>0</v>
      </c>
      <c r="T182" s="54"/>
      <c r="U182" s="54">
        <f t="shared" ref="U182:U184" si="256">ROUND(T182*$J182,2)</f>
        <v>0</v>
      </c>
      <c r="V182" s="54"/>
      <c r="W182" s="54">
        <f t="shared" ref="W182:W184" si="257">ROUND(V182*$J182,2)</f>
        <v>0</v>
      </c>
      <c r="X182" s="54"/>
      <c r="Y182" s="54">
        <f t="shared" ref="Y182:Y184" si="258">ROUND(X182*$J182,2)</f>
        <v>0</v>
      </c>
      <c r="Z182" s="54"/>
      <c r="AA182" s="54">
        <f t="shared" ref="AA182:AA184" si="259">ROUND(Z182*$J182,2)</f>
        <v>0</v>
      </c>
      <c r="AB182" s="54"/>
      <c r="AC182" s="54">
        <f t="shared" ref="AC182:AC184" si="260">ROUND(AB182*$J182,2)</f>
        <v>0</v>
      </c>
      <c r="AD182" s="54"/>
      <c r="AE182" s="54">
        <f t="shared" ref="AE182:AE184" si="261">ROUND(AD182*$J182,2)</f>
        <v>0</v>
      </c>
      <c r="AF182" s="54"/>
      <c r="AG182" s="54">
        <f t="shared" ref="AG182:AG184" si="262">ROUND(AF182*$J182,2)</f>
        <v>0</v>
      </c>
      <c r="AH182" s="54"/>
      <c r="AI182" s="54">
        <f t="shared" ref="AI182:AI184" si="263">ROUND(AH182*$J182,2)</f>
        <v>0</v>
      </c>
      <c r="AJ182" s="54"/>
      <c r="AK182" s="54">
        <f t="shared" ref="AK182:AK184" si="264">ROUND(AJ182*$J182,2)</f>
        <v>0</v>
      </c>
      <c r="AL182" s="54"/>
      <c r="AM182" s="54">
        <f t="shared" ref="AM182:AM184" si="265">ROUND(AL182*$J182,2)</f>
        <v>0</v>
      </c>
      <c r="AN182" s="55">
        <f t="shared" si="171"/>
        <v>0</v>
      </c>
      <c r="AO182" s="55">
        <f t="shared" si="172"/>
        <v>0</v>
      </c>
      <c r="AP182" s="55">
        <f t="shared" si="166"/>
        <v>1</v>
      </c>
      <c r="AQ182" s="57">
        <f t="shared" si="167"/>
        <v>8794.0300000000007</v>
      </c>
      <c r="AR182" s="58"/>
      <c r="AS182" s="61"/>
      <c r="AT182" s="62">
        <f t="shared" si="168"/>
        <v>0</v>
      </c>
      <c r="AU182" s="63" t="str">
        <f t="shared" si="174"/>
        <v>NÃO MEDIDO</v>
      </c>
    </row>
    <row r="183" spans="1:47" s="64" customFormat="1" ht="87.75" customHeight="1" x14ac:dyDescent="0.2">
      <c r="A183" s="64" t="s">
        <v>37</v>
      </c>
      <c r="C183" s="46" t="s">
        <v>323</v>
      </c>
      <c r="D183" s="47" t="s">
        <v>453</v>
      </c>
      <c r="E183" s="48" t="s">
        <v>61</v>
      </c>
      <c r="F183" s="49">
        <v>1</v>
      </c>
      <c r="G183" s="50"/>
      <c r="H183" s="51"/>
      <c r="I183" s="49">
        <f t="shared" si="169"/>
        <v>1</v>
      </c>
      <c r="J183" s="52">
        <v>8794.0300000000007</v>
      </c>
      <c r="K183" s="53">
        <f t="shared" si="173"/>
        <v>8794.0300000000007</v>
      </c>
      <c r="L183" s="54"/>
      <c r="M183" s="54">
        <f t="shared" si="170"/>
        <v>0</v>
      </c>
      <c r="N183" s="54"/>
      <c r="O183" s="54">
        <f t="shared" si="253"/>
        <v>0</v>
      </c>
      <c r="P183" s="54"/>
      <c r="Q183" s="54">
        <f t="shared" si="254"/>
        <v>0</v>
      </c>
      <c r="R183" s="54"/>
      <c r="S183" s="54">
        <f t="shared" si="255"/>
        <v>0</v>
      </c>
      <c r="T183" s="54"/>
      <c r="U183" s="54">
        <f t="shared" si="256"/>
        <v>0</v>
      </c>
      <c r="V183" s="54"/>
      <c r="W183" s="54">
        <f t="shared" si="257"/>
        <v>0</v>
      </c>
      <c r="X183" s="54"/>
      <c r="Y183" s="54">
        <f t="shared" si="258"/>
        <v>0</v>
      </c>
      <c r="Z183" s="54"/>
      <c r="AA183" s="54">
        <f t="shared" si="259"/>
        <v>0</v>
      </c>
      <c r="AB183" s="54"/>
      <c r="AC183" s="54">
        <f t="shared" si="260"/>
        <v>0</v>
      </c>
      <c r="AD183" s="54"/>
      <c r="AE183" s="54">
        <f t="shared" si="261"/>
        <v>0</v>
      </c>
      <c r="AF183" s="54"/>
      <c r="AG183" s="54">
        <f t="shared" si="262"/>
        <v>0</v>
      </c>
      <c r="AH183" s="54"/>
      <c r="AI183" s="54">
        <f t="shared" si="263"/>
        <v>0</v>
      </c>
      <c r="AJ183" s="54"/>
      <c r="AK183" s="54">
        <f t="shared" si="264"/>
        <v>0</v>
      </c>
      <c r="AL183" s="54"/>
      <c r="AM183" s="54">
        <f t="shared" si="265"/>
        <v>0</v>
      </c>
      <c r="AN183" s="55">
        <f t="shared" si="171"/>
        <v>0</v>
      </c>
      <c r="AO183" s="55">
        <f t="shared" si="172"/>
        <v>0</v>
      </c>
      <c r="AP183" s="55">
        <f t="shared" si="166"/>
        <v>1</v>
      </c>
      <c r="AQ183" s="57">
        <f t="shared" si="167"/>
        <v>8794.0300000000007</v>
      </c>
      <c r="AR183" s="58"/>
      <c r="AS183" s="61"/>
      <c r="AT183" s="62">
        <f t="shared" si="168"/>
        <v>0</v>
      </c>
      <c r="AU183" s="63" t="str">
        <f t="shared" si="174"/>
        <v>NÃO MEDIDO</v>
      </c>
    </row>
    <row r="184" spans="1:47" s="64" customFormat="1" ht="63" customHeight="1" x14ac:dyDescent="0.2">
      <c r="A184" s="64" t="s">
        <v>37</v>
      </c>
      <c r="C184" s="46" t="s">
        <v>324</v>
      </c>
      <c r="D184" s="47" t="s">
        <v>454</v>
      </c>
      <c r="E184" s="48" t="s">
        <v>61</v>
      </c>
      <c r="F184" s="49">
        <v>1</v>
      </c>
      <c r="G184" s="50"/>
      <c r="H184" s="51"/>
      <c r="I184" s="49">
        <f t="shared" si="169"/>
        <v>1</v>
      </c>
      <c r="J184" s="52">
        <v>2637.3</v>
      </c>
      <c r="K184" s="53">
        <f t="shared" si="173"/>
        <v>2637.3</v>
      </c>
      <c r="L184" s="54"/>
      <c r="M184" s="54">
        <f t="shared" si="170"/>
        <v>0</v>
      </c>
      <c r="N184" s="54"/>
      <c r="O184" s="54">
        <f t="shared" si="253"/>
        <v>0</v>
      </c>
      <c r="P184" s="54"/>
      <c r="Q184" s="54">
        <f t="shared" si="254"/>
        <v>0</v>
      </c>
      <c r="R184" s="54"/>
      <c r="S184" s="54">
        <f t="shared" si="255"/>
        <v>0</v>
      </c>
      <c r="T184" s="54"/>
      <c r="U184" s="54">
        <f t="shared" si="256"/>
        <v>0</v>
      </c>
      <c r="V184" s="54"/>
      <c r="W184" s="54">
        <f t="shared" si="257"/>
        <v>0</v>
      </c>
      <c r="X184" s="54"/>
      <c r="Y184" s="54">
        <f t="shared" si="258"/>
        <v>0</v>
      </c>
      <c r="Z184" s="54"/>
      <c r="AA184" s="54">
        <f t="shared" si="259"/>
        <v>0</v>
      </c>
      <c r="AB184" s="54"/>
      <c r="AC184" s="54">
        <f t="shared" si="260"/>
        <v>0</v>
      </c>
      <c r="AD184" s="54"/>
      <c r="AE184" s="54">
        <f t="shared" si="261"/>
        <v>0</v>
      </c>
      <c r="AF184" s="54"/>
      <c r="AG184" s="54">
        <f t="shared" si="262"/>
        <v>0</v>
      </c>
      <c r="AH184" s="54"/>
      <c r="AI184" s="54">
        <f t="shared" si="263"/>
        <v>0</v>
      </c>
      <c r="AJ184" s="54"/>
      <c r="AK184" s="54">
        <f t="shared" si="264"/>
        <v>0</v>
      </c>
      <c r="AL184" s="54"/>
      <c r="AM184" s="54">
        <f t="shared" si="265"/>
        <v>0</v>
      </c>
      <c r="AN184" s="55">
        <f t="shared" si="171"/>
        <v>0</v>
      </c>
      <c r="AO184" s="55">
        <f t="shared" si="172"/>
        <v>0</v>
      </c>
      <c r="AP184" s="55">
        <f t="shared" si="166"/>
        <v>1</v>
      </c>
      <c r="AQ184" s="57">
        <f t="shared" si="167"/>
        <v>2637.3</v>
      </c>
      <c r="AR184" s="58"/>
      <c r="AS184" s="61"/>
      <c r="AT184" s="62">
        <f t="shared" si="168"/>
        <v>0</v>
      </c>
      <c r="AU184" s="63" t="str">
        <f t="shared" si="174"/>
        <v>NÃO MEDIDO</v>
      </c>
    </row>
    <row r="185" spans="1:47" s="64" customFormat="1" ht="66" customHeight="1" x14ac:dyDescent="0.2">
      <c r="A185" s="64" t="s">
        <v>37</v>
      </c>
      <c r="C185" s="46" t="s">
        <v>325</v>
      </c>
      <c r="D185" s="47" t="s">
        <v>455</v>
      </c>
      <c r="E185" s="48" t="s">
        <v>61</v>
      </c>
      <c r="F185" s="49">
        <v>1</v>
      </c>
      <c r="G185" s="50"/>
      <c r="H185" s="51"/>
      <c r="I185" s="49">
        <f t="shared" si="169"/>
        <v>1</v>
      </c>
      <c r="J185" s="52">
        <v>2637.3</v>
      </c>
      <c r="K185" s="53">
        <f t="shared" si="173"/>
        <v>2637.3</v>
      </c>
      <c r="L185" s="54"/>
      <c r="M185" s="54">
        <f t="shared" si="170"/>
        <v>0</v>
      </c>
      <c r="N185" s="54"/>
      <c r="O185" s="54">
        <f t="shared" si="143"/>
        <v>0</v>
      </c>
      <c r="P185" s="54"/>
      <c r="Q185" s="54">
        <f t="shared" si="122"/>
        <v>0</v>
      </c>
      <c r="R185" s="54"/>
      <c r="S185" s="54">
        <f t="shared" si="124"/>
        <v>0</v>
      </c>
      <c r="T185" s="54"/>
      <c r="U185" s="54">
        <f t="shared" si="125"/>
        <v>0</v>
      </c>
      <c r="V185" s="54"/>
      <c r="W185" s="54">
        <f t="shared" si="144"/>
        <v>0</v>
      </c>
      <c r="X185" s="54"/>
      <c r="Y185" s="54">
        <f t="shared" si="145"/>
        <v>0</v>
      </c>
      <c r="Z185" s="54"/>
      <c r="AA185" s="54">
        <f t="shared" si="146"/>
        <v>0</v>
      </c>
      <c r="AB185" s="54"/>
      <c r="AC185" s="54">
        <f t="shared" si="147"/>
        <v>0</v>
      </c>
      <c r="AD185" s="54"/>
      <c r="AE185" s="54">
        <f t="shared" si="148"/>
        <v>0</v>
      </c>
      <c r="AF185" s="54"/>
      <c r="AG185" s="54">
        <f t="shared" si="149"/>
        <v>0</v>
      </c>
      <c r="AH185" s="54"/>
      <c r="AI185" s="54">
        <f t="shared" si="150"/>
        <v>0</v>
      </c>
      <c r="AJ185" s="54"/>
      <c r="AK185" s="54">
        <f t="shared" si="151"/>
        <v>0</v>
      </c>
      <c r="AL185" s="54"/>
      <c r="AM185" s="54">
        <f t="shared" si="152"/>
        <v>0</v>
      </c>
      <c r="AN185" s="55">
        <f t="shared" si="171"/>
        <v>0</v>
      </c>
      <c r="AO185" s="55">
        <f t="shared" si="172"/>
        <v>0</v>
      </c>
      <c r="AP185" s="55">
        <f t="shared" si="166"/>
        <v>1</v>
      </c>
      <c r="AQ185" s="57">
        <f t="shared" si="167"/>
        <v>2637.3</v>
      </c>
      <c r="AR185" s="58"/>
      <c r="AS185" s="61"/>
      <c r="AT185" s="62">
        <f t="shared" si="168"/>
        <v>0</v>
      </c>
      <c r="AU185" s="63" t="str">
        <f t="shared" si="174"/>
        <v>NÃO MEDIDO</v>
      </c>
    </row>
    <row r="186" spans="1:47" s="64" customFormat="1" ht="81" customHeight="1" x14ac:dyDescent="0.2">
      <c r="A186" s="64" t="s">
        <v>37</v>
      </c>
      <c r="C186" s="46" t="s">
        <v>326</v>
      </c>
      <c r="D186" s="47" t="s">
        <v>456</v>
      </c>
      <c r="E186" s="48" t="s">
        <v>61</v>
      </c>
      <c r="F186" s="49">
        <v>6</v>
      </c>
      <c r="G186" s="50"/>
      <c r="H186" s="51"/>
      <c r="I186" s="49">
        <f t="shared" si="169"/>
        <v>6</v>
      </c>
      <c r="J186" s="52">
        <v>1212.55</v>
      </c>
      <c r="K186" s="53">
        <f t="shared" si="173"/>
        <v>7275.3</v>
      </c>
      <c r="L186" s="54"/>
      <c r="M186" s="54">
        <f t="shared" si="170"/>
        <v>0</v>
      </c>
      <c r="N186" s="54"/>
      <c r="O186" s="54">
        <f t="shared" si="143"/>
        <v>0</v>
      </c>
      <c r="P186" s="54"/>
      <c r="Q186" s="54">
        <f t="shared" si="122"/>
        <v>0</v>
      </c>
      <c r="R186" s="54"/>
      <c r="S186" s="54">
        <f t="shared" si="124"/>
        <v>0</v>
      </c>
      <c r="T186" s="54"/>
      <c r="U186" s="54">
        <f t="shared" si="125"/>
        <v>0</v>
      </c>
      <c r="V186" s="54"/>
      <c r="W186" s="54">
        <f t="shared" si="144"/>
        <v>0</v>
      </c>
      <c r="X186" s="54"/>
      <c r="Y186" s="54">
        <f t="shared" si="145"/>
        <v>0</v>
      </c>
      <c r="Z186" s="54"/>
      <c r="AA186" s="54">
        <f t="shared" si="146"/>
        <v>0</v>
      </c>
      <c r="AB186" s="54"/>
      <c r="AC186" s="54">
        <f t="shared" si="147"/>
        <v>0</v>
      </c>
      <c r="AD186" s="54"/>
      <c r="AE186" s="54">
        <f t="shared" si="148"/>
        <v>0</v>
      </c>
      <c r="AF186" s="54"/>
      <c r="AG186" s="54">
        <f t="shared" si="149"/>
        <v>0</v>
      </c>
      <c r="AH186" s="54"/>
      <c r="AI186" s="54">
        <f t="shared" si="150"/>
        <v>0</v>
      </c>
      <c r="AJ186" s="54"/>
      <c r="AK186" s="54">
        <f t="shared" si="151"/>
        <v>0</v>
      </c>
      <c r="AL186" s="54"/>
      <c r="AM186" s="54">
        <f t="shared" si="152"/>
        <v>0</v>
      </c>
      <c r="AN186" s="55">
        <f t="shared" si="171"/>
        <v>0</v>
      </c>
      <c r="AO186" s="55">
        <f t="shared" si="172"/>
        <v>0</v>
      </c>
      <c r="AP186" s="55">
        <f t="shared" si="166"/>
        <v>6</v>
      </c>
      <c r="AQ186" s="57">
        <f t="shared" si="167"/>
        <v>7275.3</v>
      </c>
      <c r="AR186" s="58"/>
      <c r="AS186" s="61"/>
      <c r="AT186" s="62">
        <f t="shared" si="168"/>
        <v>0</v>
      </c>
      <c r="AU186" s="63" t="str">
        <f t="shared" si="174"/>
        <v>NÃO MEDIDO</v>
      </c>
    </row>
    <row r="187" spans="1:47" s="64" customFormat="1" ht="83.25" customHeight="1" x14ac:dyDescent="0.2">
      <c r="A187" s="64" t="s">
        <v>37</v>
      </c>
      <c r="C187" s="46" t="s">
        <v>327</v>
      </c>
      <c r="D187" s="47" t="s">
        <v>457</v>
      </c>
      <c r="E187" s="48" t="s">
        <v>61</v>
      </c>
      <c r="F187" s="49">
        <v>6</v>
      </c>
      <c r="G187" s="50"/>
      <c r="H187" s="51"/>
      <c r="I187" s="49">
        <f t="shared" si="169"/>
        <v>6</v>
      </c>
      <c r="J187" s="52">
        <v>1212.55</v>
      </c>
      <c r="K187" s="53">
        <f t="shared" si="173"/>
        <v>7275.3</v>
      </c>
      <c r="L187" s="54"/>
      <c r="M187" s="54">
        <f t="shared" si="170"/>
        <v>0</v>
      </c>
      <c r="N187" s="54"/>
      <c r="O187" s="54">
        <f t="shared" si="143"/>
        <v>0</v>
      </c>
      <c r="P187" s="54"/>
      <c r="Q187" s="54">
        <f t="shared" si="122"/>
        <v>0</v>
      </c>
      <c r="R187" s="54"/>
      <c r="S187" s="54">
        <f t="shared" si="124"/>
        <v>0</v>
      </c>
      <c r="T187" s="54"/>
      <c r="U187" s="54">
        <f t="shared" si="125"/>
        <v>0</v>
      </c>
      <c r="V187" s="54"/>
      <c r="W187" s="54">
        <f t="shared" si="144"/>
        <v>0</v>
      </c>
      <c r="X187" s="54"/>
      <c r="Y187" s="54">
        <f t="shared" si="145"/>
        <v>0</v>
      </c>
      <c r="Z187" s="54"/>
      <c r="AA187" s="54">
        <f t="shared" si="146"/>
        <v>0</v>
      </c>
      <c r="AB187" s="54"/>
      <c r="AC187" s="54">
        <f t="shared" si="147"/>
        <v>0</v>
      </c>
      <c r="AD187" s="54"/>
      <c r="AE187" s="54">
        <f t="shared" si="148"/>
        <v>0</v>
      </c>
      <c r="AF187" s="54"/>
      <c r="AG187" s="54">
        <f t="shared" si="149"/>
        <v>0</v>
      </c>
      <c r="AH187" s="54"/>
      <c r="AI187" s="54">
        <f t="shared" si="150"/>
        <v>0</v>
      </c>
      <c r="AJ187" s="54"/>
      <c r="AK187" s="54">
        <f t="shared" si="151"/>
        <v>0</v>
      </c>
      <c r="AL187" s="54"/>
      <c r="AM187" s="54">
        <f t="shared" si="152"/>
        <v>0</v>
      </c>
      <c r="AN187" s="55">
        <f t="shared" si="171"/>
        <v>0</v>
      </c>
      <c r="AO187" s="55">
        <f t="shared" si="172"/>
        <v>0</v>
      </c>
      <c r="AP187" s="55">
        <f t="shared" si="166"/>
        <v>6</v>
      </c>
      <c r="AQ187" s="57">
        <f t="shared" si="167"/>
        <v>7275.3</v>
      </c>
      <c r="AR187" s="58"/>
      <c r="AS187" s="61"/>
      <c r="AT187" s="62">
        <f t="shared" si="168"/>
        <v>0</v>
      </c>
      <c r="AU187" s="63" t="str">
        <f t="shared" si="174"/>
        <v>NÃO MEDIDO</v>
      </c>
    </row>
    <row r="188" spans="1:47" s="64" customFormat="1" ht="78.75" customHeight="1" x14ac:dyDescent="0.2">
      <c r="A188" s="64" t="s">
        <v>37</v>
      </c>
      <c r="C188" s="46" t="s">
        <v>328</v>
      </c>
      <c r="D188" s="47" t="s">
        <v>458</v>
      </c>
      <c r="E188" s="48" t="s">
        <v>61</v>
      </c>
      <c r="F188" s="49">
        <v>6</v>
      </c>
      <c r="G188" s="50"/>
      <c r="H188" s="51"/>
      <c r="I188" s="49">
        <f t="shared" si="169"/>
        <v>6</v>
      </c>
      <c r="J188" s="52">
        <v>1000.35</v>
      </c>
      <c r="K188" s="53">
        <f t="shared" si="173"/>
        <v>6002.1</v>
      </c>
      <c r="L188" s="54"/>
      <c r="M188" s="54">
        <f t="shared" si="170"/>
        <v>0</v>
      </c>
      <c r="N188" s="54"/>
      <c r="O188" s="54">
        <f t="shared" si="143"/>
        <v>0</v>
      </c>
      <c r="P188" s="54"/>
      <c r="Q188" s="54">
        <f t="shared" si="122"/>
        <v>0</v>
      </c>
      <c r="R188" s="54"/>
      <c r="S188" s="54">
        <f t="shared" si="124"/>
        <v>0</v>
      </c>
      <c r="T188" s="54"/>
      <c r="U188" s="54">
        <f t="shared" si="125"/>
        <v>0</v>
      </c>
      <c r="V188" s="54"/>
      <c r="W188" s="54">
        <f t="shared" si="144"/>
        <v>0</v>
      </c>
      <c r="X188" s="54"/>
      <c r="Y188" s="54">
        <f t="shared" si="145"/>
        <v>0</v>
      </c>
      <c r="Z188" s="54"/>
      <c r="AA188" s="54">
        <f t="shared" si="146"/>
        <v>0</v>
      </c>
      <c r="AB188" s="54"/>
      <c r="AC188" s="54">
        <f t="shared" si="147"/>
        <v>0</v>
      </c>
      <c r="AD188" s="54"/>
      <c r="AE188" s="54">
        <f t="shared" si="148"/>
        <v>0</v>
      </c>
      <c r="AF188" s="54"/>
      <c r="AG188" s="54">
        <f t="shared" si="149"/>
        <v>0</v>
      </c>
      <c r="AH188" s="54"/>
      <c r="AI188" s="54">
        <f t="shared" si="150"/>
        <v>0</v>
      </c>
      <c r="AJ188" s="54"/>
      <c r="AK188" s="54">
        <f t="shared" si="151"/>
        <v>0</v>
      </c>
      <c r="AL188" s="54"/>
      <c r="AM188" s="54">
        <f t="shared" si="152"/>
        <v>0</v>
      </c>
      <c r="AN188" s="55">
        <f t="shared" si="171"/>
        <v>0</v>
      </c>
      <c r="AO188" s="55">
        <f t="shared" si="172"/>
        <v>0</v>
      </c>
      <c r="AP188" s="55">
        <f t="shared" si="166"/>
        <v>6</v>
      </c>
      <c r="AQ188" s="57">
        <f t="shared" si="167"/>
        <v>6002.1</v>
      </c>
      <c r="AR188" s="58"/>
      <c r="AS188" s="61"/>
      <c r="AT188" s="62">
        <f t="shared" si="168"/>
        <v>0</v>
      </c>
      <c r="AU188" s="63" t="str">
        <f t="shared" si="174"/>
        <v>NÃO MEDIDO</v>
      </c>
    </row>
    <row r="189" spans="1:47" s="64" customFormat="1" ht="76.5" customHeight="1" x14ac:dyDescent="0.2">
      <c r="A189" s="64" t="s">
        <v>37</v>
      </c>
      <c r="C189" s="46" t="s">
        <v>329</v>
      </c>
      <c r="D189" s="47" t="s">
        <v>459</v>
      </c>
      <c r="E189" s="48" t="s">
        <v>61</v>
      </c>
      <c r="F189" s="49">
        <v>6</v>
      </c>
      <c r="G189" s="50"/>
      <c r="H189" s="51"/>
      <c r="I189" s="49">
        <f t="shared" si="169"/>
        <v>6</v>
      </c>
      <c r="J189" s="52">
        <v>1000.35</v>
      </c>
      <c r="K189" s="53">
        <f t="shared" si="173"/>
        <v>6002.1</v>
      </c>
      <c r="L189" s="54"/>
      <c r="M189" s="54">
        <f t="shared" si="170"/>
        <v>0</v>
      </c>
      <c r="N189" s="54"/>
      <c r="O189" s="54">
        <f t="shared" si="143"/>
        <v>0</v>
      </c>
      <c r="P189" s="54"/>
      <c r="Q189" s="54">
        <f t="shared" si="122"/>
        <v>0</v>
      </c>
      <c r="R189" s="54"/>
      <c r="S189" s="54">
        <f t="shared" si="124"/>
        <v>0</v>
      </c>
      <c r="T189" s="54"/>
      <c r="U189" s="54">
        <f t="shared" si="125"/>
        <v>0</v>
      </c>
      <c r="V189" s="54"/>
      <c r="W189" s="54">
        <f t="shared" si="144"/>
        <v>0</v>
      </c>
      <c r="X189" s="54"/>
      <c r="Y189" s="54">
        <f t="shared" si="145"/>
        <v>0</v>
      </c>
      <c r="Z189" s="54"/>
      <c r="AA189" s="54">
        <f t="shared" si="146"/>
        <v>0</v>
      </c>
      <c r="AB189" s="54"/>
      <c r="AC189" s="54">
        <f t="shared" si="147"/>
        <v>0</v>
      </c>
      <c r="AD189" s="54"/>
      <c r="AE189" s="54">
        <f t="shared" si="148"/>
        <v>0</v>
      </c>
      <c r="AF189" s="54"/>
      <c r="AG189" s="54">
        <f t="shared" si="149"/>
        <v>0</v>
      </c>
      <c r="AH189" s="54"/>
      <c r="AI189" s="54">
        <f t="shared" si="150"/>
        <v>0</v>
      </c>
      <c r="AJ189" s="54"/>
      <c r="AK189" s="54">
        <f t="shared" si="151"/>
        <v>0</v>
      </c>
      <c r="AL189" s="54"/>
      <c r="AM189" s="54">
        <f t="shared" si="152"/>
        <v>0</v>
      </c>
      <c r="AN189" s="55">
        <f t="shared" si="171"/>
        <v>0</v>
      </c>
      <c r="AO189" s="55">
        <f t="shared" si="172"/>
        <v>0</v>
      </c>
      <c r="AP189" s="55">
        <f t="shared" si="166"/>
        <v>6</v>
      </c>
      <c r="AQ189" s="57">
        <f t="shared" si="167"/>
        <v>6002.1</v>
      </c>
      <c r="AR189" s="58"/>
      <c r="AS189" s="61"/>
      <c r="AT189" s="62">
        <f t="shared" si="168"/>
        <v>0</v>
      </c>
      <c r="AU189" s="63" t="str">
        <f t="shared" si="174"/>
        <v>NÃO MEDIDO</v>
      </c>
    </row>
    <row r="190" spans="1:47" s="64" customFormat="1" ht="76.5" customHeight="1" x14ac:dyDescent="0.2">
      <c r="A190" s="64" t="s">
        <v>37</v>
      </c>
      <c r="C190" s="99" t="s">
        <v>330</v>
      </c>
      <c r="D190" s="101" t="s">
        <v>460</v>
      </c>
      <c r="E190" s="102" t="s">
        <v>139</v>
      </c>
      <c r="F190" s="103">
        <v>92670</v>
      </c>
      <c r="G190" s="104"/>
      <c r="H190" s="105"/>
      <c r="I190" s="103">
        <f t="shared" si="169"/>
        <v>92670</v>
      </c>
      <c r="J190" s="120">
        <v>18.600000000000001</v>
      </c>
      <c r="K190" s="106">
        <f t="shared" si="173"/>
        <v>1723662</v>
      </c>
      <c r="L190" s="107"/>
      <c r="M190" s="54">
        <f t="shared" si="170"/>
        <v>0</v>
      </c>
      <c r="N190" s="107"/>
      <c r="O190" s="107">
        <f t="shared" si="143"/>
        <v>0</v>
      </c>
      <c r="P190" s="107"/>
      <c r="Q190" s="107">
        <f t="shared" si="122"/>
        <v>0</v>
      </c>
      <c r="R190" s="107"/>
      <c r="S190" s="107">
        <f t="shared" si="124"/>
        <v>0</v>
      </c>
      <c r="T190" s="107"/>
      <c r="U190" s="107">
        <f t="shared" si="125"/>
        <v>0</v>
      </c>
      <c r="V190" s="107"/>
      <c r="W190" s="107">
        <f t="shared" si="144"/>
        <v>0</v>
      </c>
      <c r="X190" s="107"/>
      <c r="Y190" s="107">
        <f t="shared" si="145"/>
        <v>0</v>
      </c>
      <c r="Z190" s="107"/>
      <c r="AA190" s="107">
        <f t="shared" si="146"/>
        <v>0</v>
      </c>
      <c r="AB190" s="107"/>
      <c r="AC190" s="107">
        <f t="shared" si="147"/>
        <v>0</v>
      </c>
      <c r="AD190" s="107"/>
      <c r="AE190" s="107">
        <f t="shared" si="148"/>
        <v>0</v>
      </c>
      <c r="AF190" s="107"/>
      <c r="AG190" s="107">
        <f t="shared" si="149"/>
        <v>0</v>
      </c>
      <c r="AH190" s="107"/>
      <c r="AI190" s="107">
        <f t="shared" si="150"/>
        <v>0</v>
      </c>
      <c r="AJ190" s="107"/>
      <c r="AK190" s="107">
        <f t="shared" si="151"/>
        <v>0</v>
      </c>
      <c r="AL190" s="107"/>
      <c r="AM190" s="107">
        <f t="shared" si="152"/>
        <v>0</v>
      </c>
      <c r="AN190" s="108">
        <f t="shared" si="171"/>
        <v>0</v>
      </c>
      <c r="AO190" s="108">
        <f t="shared" si="172"/>
        <v>0</v>
      </c>
      <c r="AP190" s="108">
        <f t="shared" si="166"/>
        <v>92670</v>
      </c>
      <c r="AQ190" s="109">
        <f t="shared" si="167"/>
        <v>1723662</v>
      </c>
      <c r="AR190" s="110"/>
      <c r="AS190" s="61"/>
      <c r="AT190" s="62">
        <f t="shared" si="168"/>
        <v>0</v>
      </c>
      <c r="AU190" s="63" t="str">
        <f t="shared" si="174"/>
        <v>NÃO MEDIDO</v>
      </c>
    </row>
    <row r="191" spans="1:47" s="64" customFormat="1" ht="76.5" customHeight="1" x14ac:dyDescent="0.2">
      <c r="A191" s="64" t="s">
        <v>37</v>
      </c>
      <c r="C191" s="46" t="s">
        <v>331</v>
      </c>
      <c r="D191" s="47" t="s">
        <v>461</v>
      </c>
      <c r="E191" s="48" t="s">
        <v>58</v>
      </c>
      <c r="F191" s="49">
        <v>5451.5</v>
      </c>
      <c r="G191" s="50"/>
      <c r="H191" s="51"/>
      <c r="I191" s="49">
        <f t="shared" si="169"/>
        <v>5451.5</v>
      </c>
      <c r="J191" s="115">
        <v>18.600000000000001</v>
      </c>
      <c r="K191" s="53">
        <f t="shared" si="173"/>
        <v>101397.9</v>
      </c>
      <c r="L191" s="54"/>
      <c r="M191" s="54">
        <f t="shared" si="170"/>
        <v>0</v>
      </c>
      <c r="N191" s="54"/>
      <c r="O191" s="54">
        <f t="shared" ref="O191:O199" si="266">ROUND(N191*$J191,2)</f>
        <v>0</v>
      </c>
      <c r="P191" s="54"/>
      <c r="Q191" s="54">
        <f t="shared" ref="Q191:Q199" si="267">ROUND(P191*$J191,2)</f>
        <v>0</v>
      </c>
      <c r="R191" s="54"/>
      <c r="S191" s="54">
        <f t="shared" ref="S191:S199" si="268">ROUND(R191*$J191,2)</f>
        <v>0</v>
      </c>
      <c r="T191" s="54"/>
      <c r="U191" s="54">
        <f t="shared" ref="U191:U199" si="269">ROUND(T191*$J191,2)</f>
        <v>0</v>
      </c>
      <c r="V191" s="54"/>
      <c r="W191" s="54">
        <f t="shared" ref="W191:W199" si="270">ROUND(V191*$J191,2)</f>
        <v>0</v>
      </c>
      <c r="X191" s="54"/>
      <c r="Y191" s="54">
        <f t="shared" ref="Y191:Y199" si="271">ROUND(X191*$J191,2)</f>
        <v>0</v>
      </c>
      <c r="Z191" s="54"/>
      <c r="AA191" s="54">
        <f t="shared" ref="AA191:AA199" si="272">ROUND(Z191*$J191,2)</f>
        <v>0</v>
      </c>
      <c r="AB191" s="54"/>
      <c r="AC191" s="54">
        <f t="shared" ref="AC191:AC199" si="273">ROUND(AB191*$J191,2)</f>
        <v>0</v>
      </c>
      <c r="AD191" s="54"/>
      <c r="AE191" s="54">
        <f t="shared" ref="AE191:AE199" si="274">ROUND(AD191*$J191,2)</f>
        <v>0</v>
      </c>
      <c r="AF191" s="54"/>
      <c r="AG191" s="54">
        <f t="shared" ref="AG191:AG199" si="275">ROUND(AF191*$J191,2)</f>
        <v>0</v>
      </c>
      <c r="AH191" s="54"/>
      <c r="AI191" s="54">
        <f t="shared" ref="AI191:AI199" si="276">ROUND(AH191*$J191,2)</f>
        <v>0</v>
      </c>
      <c r="AJ191" s="54"/>
      <c r="AK191" s="54">
        <f t="shared" ref="AK191:AK199" si="277">ROUND(AJ191*$J191,2)</f>
        <v>0</v>
      </c>
      <c r="AL191" s="54"/>
      <c r="AM191" s="54">
        <f t="shared" ref="AM191:AM199" si="278">ROUND(AL191*$J191,2)</f>
        <v>0</v>
      </c>
      <c r="AN191" s="55">
        <f t="shared" si="171"/>
        <v>0</v>
      </c>
      <c r="AO191" s="55">
        <f t="shared" si="172"/>
        <v>0</v>
      </c>
      <c r="AP191" s="55">
        <f t="shared" si="166"/>
        <v>5451.5</v>
      </c>
      <c r="AQ191" s="57">
        <f t="shared" si="167"/>
        <v>101397.9</v>
      </c>
      <c r="AR191" s="58"/>
      <c r="AS191" s="61"/>
      <c r="AT191" s="62">
        <f t="shared" si="168"/>
        <v>0</v>
      </c>
      <c r="AU191" s="63" t="str">
        <f t="shared" si="174"/>
        <v>NÃO MEDIDO</v>
      </c>
    </row>
    <row r="192" spans="1:47" s="64" customFormat="1" ht="97.5" customHeight="1" x14ac:dyDescent="0.2">
      <c r="A192" s="64" t="s">
        <v>37</v>
      </c>
      <c r="C192" s="46" t="s">
        <v>332</v>
      </c>
      <c r="D192" s="47" t="s">
        <v>462</v>
      </c>
      <c r="E192" s="48" t="s">
        <v>58</v>
      </c>
      <c r="F192" s="49">
        <v>5451.5</v>
      </c>
      <c r="G192" s="50"/>
      <c r="H192" s="51"/>
      <c r="I192" s="49">
        <f t="shared" si="169"/>
        <v>5451.5</v>
      </c>
      <c r="J192" s="115">
        <v>10.09</v>
      </c>
      <c r="K192" s="53">
        <f t="shared" si="173"/>
        <v>55005.64</v>
      </c>
      <c r="L192" s="54"/>
      <c r="M192" s="54">
        <f t="shared" si="170"/>
        <v>0</v>
      </c>
      <c r="N192" s="54"/>
      <c r="O192" s="54">
        <f t="shared" si="266"/>
        <v>0</v>
      </c>
      <c r="P192" s="54"/>
      <c r="Q192" s="54">
        <f t="shared" si="267"/>
        <v>0</v>
      </c>
      <c r="R192" s="54"/>
      <c r="S192" s="54">
        <f t="shared" si="268"/>
        <v>0</v>
      </c>
      <c r="T192" s="54"/>
      <c r="U192" s="54">
        <f t="shared" si="269"/>
        <v>0</v>
      </c>
      <c r="V192" s="54"/>
      <c r="W192" s="54">
        <f t="shared" si="270"/>
        <v>0</v>
      </c>
      <c r="X192" s="54"/>
      <c r="Y192" s="54">
        <f t="shared" si="271"/>
        <v>0</v>
      </c>
      <c r="Z192" s="54"/>
      <c r="AA192" s="54">
        <f t="shared" si="272"/>
        <v>0</v>
      </c>
      <c r="AB192" s="54"/>
      <c r="AC192" s="54">
        <f t="shared" si="273"/>
        <v>0</v>
      </c>
      <c r="AD192" s="54"/>
      <c r="AE192" s="54">
        <f t="shared" si="274"/>
        <v>0</v>
      </c>
      <c r="AF192" s="54"/>
      <c r="AG192" s="54">
        <f t="shared" si="275"/>
        <v>0</v>
      </c>
      <c r="AH192" s="54"/>
      <c r="AI192" s="54">
        <f t="shared" si="276"/>
        <v>0</v>
      </c>
      <c r="AJ192" s="54"/>
      <c r="AK192" s="54">
        <f t="shared" si="277"/>
        <v>0</v>
      </c>
      <c r="AL192" s="54"/>
      <c r="AM192" s="54">
        <f t="shared" si="278"/>
        <v>0</v>
      </c>
      <c r="AN192" s="55">
        <f t="shared" si="171"/>
        <v>0</v>
      </c>
      <c r="AO192" s="55">
        <f t="shared" si="172"/>
        <v>0</v>
      </c>
      <c r="AP192" s="55">
        <f t="shared" si="166"/>
        <v>5451.5</v>
      </c>
      <c r="AQ192" s="57">
        <f t="shared" si="167"/>
        <v>55005.64</v>
      </c>
      <c r="AR192" s="58"/>
      <c r="AS192" s="61"/>
      <c r="AT192" s="62">
        <f t="shared" si="168"/>
        <v>0</v>
      </c>
      <c r="AU192" s="63" t="str">
        <f t="shared" si="174"/>
        <v>NÃO MEDIDO</v>
      </c>
    </row>
    <row r="193" spans="1:47" s="64" customFormat="1" ht="87.75" customHeight="1" x14ac:dyDescent="0.2">
      <c r="A193" s="64" t="s">
        <v>37</v>
      </c>
      <c r="C193" s="46" t="s">
        <v>333</v>
      </c>
      <c r="D193" s="47" t="s">
        <v>463</v>
      </c>
      <c r="E193" s="48" t="s">
        <v>341</v>
      </c>
      <c r="F193" s="49">
        <v>17601.5</v>
      </c>
      <c r="G193" s="50"/>
      <c r="H193" s="51"/>
      <c r="I193" s="49">
        <f t="shared" si="169"/>
        <v>17601.5</v>
      </c>
      <c r="J193" s="115">
        <v>42.05</v>
      </c>
      <c r="K193" s="53">
        <f t="shared" si="173"/>
        <v>740143.08</v>
      </c>
      <c r="L193" s="54"/>
      <c r="M193" s="54">
        <f t="shared" si="170"/>
        <v>0</v>
      </c>
      <c r="N193" s="54"/>
      <c r="O193" s="54">
        <f t="shared" si="266"/>
        <v>0</v>
      </c>
      <c r="P193" s="54"/>
      <c r="Q193" s="54">
        <f t="shared" si="267"/>
        <v>0</v>
      </c>
      <c r="R193" s="54"/>
      <c r="S193" s="54">
        <f t="shared" si="268"/>
        <v>0</v>
      </c>
      <c r="T193" s="54"/>
      <c r="U193" s="54">
        <f t="shared" si="269"/>
        <v>0</v>
      </c>
      <c r="V193" s="54"/>
      <c r="W193" s="54">
        <f t="shared" si="270"/>
        <v>0</v>
      </c>
      <c r="X193" s="54"/>
      <c r="Y193" s="54">
        <f t="shared" si="271"/>
        <v>0</v>
      </c>
      <c r="Z193" s="54"/>
      <c r="AA193" s="54">
        <f t="shared" si="272"/>
        <v>0</v>
      </c>
      <c r="AB193" s="54"/>
      <c r="AC193" s="54">
        <f t="shared" si="273"/>
        <v>0</v>
      </c>
      <c r="AD193" s="54"/>
      <c r="AE193" s="54">
        <f t="shared" si="274"/>
        <v>0</v>
      </c>
      <c r="AF193" s="54"/>
      <c r="AG193" s="54">
        <f t="shared" si="275"/>
        <v>0</v>
      </c>
      <c r="AH193" s="54"/>
      <c r="AI193" s="54">
        <f t="shared" si="276"/>
        <v>0</v>
      </c>
      <c r="AJ193" s="54"/>
      <c r="AK193" s="54">
        <f t="shared" si="277"/>
        <v>0</v>
      </c>
      <c r="AL193" s="54"/>
      <c r="AM193" s="54">
        <f t="shared" si="278"/>
        <v>0</v>
      </c>
      <c r="AN193" s="55">
        <f t="shared" si="171"/>
        <v>0</v>
      </c>
      <c r="AO193" s="55">
        <f t="shared" si="172"/>
        <v>0</v>
      </c>
      <c r="AP193" s="55">
        <f t="shared" si="166"/>
        <v>17601.5</v>
      </c>
      <c r="AQ193" s="57">
        <f t="shared" si="167"/>
        <v>740143.08</v>
      </c>
      <c r="AR193" s="58"/>
      <c r="AS193" s="61"/>
      <c r="AT193" s="62">
        <f t="shared" si="168"/>
        <v>0</v>
      </c>
      <c r="AU193" s="63" t="str">
        <f t="shared" si="174"/>
        <v>NÃO MEDIDO</v>
      </c>
    </row>
    <row r="194" spans="1:47" s="64" customFormat="1" ht="63" customHeight="1" x14ac:dyDescent="0.2">
      <c r="A194" s="64" t="s">
        <v>37</v>
      </c>
      <c r="C194" s="46" t="s">
        <v>334</v>
      </c>
      <c r="D194" s="47" t="s">
        <v>464</v>
      </c>
      <c r="E194" s="48" t="s">
        <v>73</v>
      </c>
      <c r="F194" s="49">
        <v>1035.5</v>
      </c>
      <c r="G194" s="50"/>
      <c r="H194" s="51"/>
      <c r="I194" s="49">
        <f t="shared" si="169"/>
        <v>1035.5</v>
      </c>
      <c r="J194" s="115">
        <v>18.93</v>
      </c>
      <c r="K194" s="53">
        <f t="shared" si="173"/>
        <v>19602.02</v>
      </c>
      <c r="L194" s="54"/>
      <c r="M194" s="54">
        <f t="shared" si="170"/>
        <v>0</v>
      </c>
      <c r="N194" s="54"/>
      <c r="O194" s="54">
        <f t="shared" si="266"/>
        <v>0</v>
      </c>
      <c r="P194" s="54"/>
      <c r="Q194" s="54">
        <f t="shared" si="267"/>
        <v>0</v>
      </c>
      <c r="R194" s="54"/>
      <c r="S194" s="54">
        <f t="shared" si="268"/>
        <v>0</v>
      </c>
      <c r="T194" s="54"/>
      <c r="U194" s="54">
        <f t="shared" si="269"/>
        <v>0</v>
      </c>
      <c r="V194" s="54"/>
      <c r="W194" s="54">
        <f t="shared" si="270"/>
        <v>0</v>
      </c>
      <c r="X194" s="54"/>
      <c r="Y194" s="54">
        <f t="shared" si="271"/>
        <v>0</v>
      </c>
      <c r="Z194" s="54"/>
      <c r="AA194" s="54">
        <f t="shared" si="272"/>
        <v>0</v>
      </c>
      <c r="AB194" s="54"/>
      <c r="AC194" s="54">
        <f t="shared" si="273"/>
        <v>0</v>
      </c>
      <c r="AD194" s="54"/>
      <c r="AE194" s="54">
        <f t="shared" si="274"/>
        <v>0</v>
      </c>
      <c r="AF194" s="54"/>
      <c r="AG194" s="54">
        <f t="shared" si="275"/>
        <v>0</v>
      </c>
      <c r="AH194" s="54"/>
      <c r="AI194" s="54">
        <f t="shared" si="276"/>
        <v>0</v>
      </c>
      <c r="AJ194" s="54"/>
      <c r="AK194" s="54">
        <f t="shared" si="277"/>
        <v>0</v>
      </c>
      <c r="AL194" s="54"/>
      <c r="AM194" s="54">
        <f t="shared" si="278"/>
        <v>0</v>
      </c>
      <c r="AN194" s="55">
        <f t="shared" si="171"/>
        <v>0</v>
      </c>
      <c r="AO194" s="55">
        <f t="shared" si="172"/>
        <v>0</v>
      </c>
      <c r="AP194" s="55">
        <f t="shared" si="166"/>
        <v>1035.5</v>
      </c>
      <c r="AQ194" s="57">
        <f t="shared" si="167"/>
        <v>19602.02</v>
      </c>
      <c r="AR194" s="58"/>
      <c r="AS194" s="61"/>
      <c r="AT194" s="62">
        <f t="shared" si="168"/>
        <v>0</v>
      </c>
      <c r="AU194" s="63" t="str">
        <f t="shared" si="174"/>
        <v>NÃO MEDIDO</v>
      </c>
    </row>
    <row r="195" spans="1:47" s="64" customFormat="1" ht="66" customHeight="1" x14ac:dyDescent="0.2">
      <c r="A195" s="64" t="s">
        <v>37</v>
      </c>
      <c r="C195" s="46" t="s">
        <v>335</v>
      </c>
      <c r="D195" s="47" t="s">
        <v>465</v>
      </c>
      <c r="E195" s="48" t="s">
        <v>73</v>
      </c>
      <c r="F195" s="49">
        <v>1035.5</v>
      </c>
      <c r="G195" s="50"/>
      <c r="H195" s="51"/>
      <c r="I195" s="49">
        <f t="shared" si="169"/>
        <v>1035.5</v>
      </c>
      <c r="J195" s="115">
        <v>18.93</v>
      </c>
      <c r="K195" s="53">
        <f t="shared" si="173"/>
        <v>19602.02</v>
      </c>
      <c r="L195" s="54"/>
      <c r="M195" s="54">
        <f t="shared" si="170"/>
        <v>0</v>
      </c>
      <c r="N195" s="54"/>
      <c r="O195" s="54">
        <f t="shared" si="266"/>
        <v>0</v>
      </c>
      <c r="P195" s="54"/>
      <c r="Q195" s="54">
        <f t="shared" si="267"/>
        <v>0</v>
      </c>
      <c r="R195" s="54"/>
      <c r="S195" s="54">
        <f t="shared" si="268"/>
        <v>0</v>
      </c>
      <c r="T195" s="54"/>
      <c r="U195" s="54">
        <f t="shared" si="269"/>
        <v>0</v>
      </c>
      <c r="V195" s="54"/>
      <c r="W195" s="54">
        <f t="shared" si="270"/>
        <v>0</v>
      </c>
      <c r="X195" s="54"/>
      <c r="Y195" s="54">
        <f t="shared" si="271"/>
        <v>0</v>
      </c>
      <c r="Z195" s="54"/>
      <c r="AA195" s="54">
        <f t="shared" si="272"/>
        <v>0</v>
      </c>
      <c r="AB195" s="54"/>
      <c r="AC195" s="54">
        <f t="shared" si="273"/>
        <v>0</v>
      </c>
      <c r="AD195" s="54"/>
      <c r="AE195" s="54">
        <f t="shared" si="274"/>
        <v>0</v>
      </c>
      <c r="AF195" s="54"/>
      <c r="AG195" s="54">
        <f t="shared" si="275"/>
        <v>0</v>
      </c>
      <c r="AH195" s="54"/>
      <c r="AI195" s="54">
        <f t="shared" si="276"/>
        <v>0</v>
      </c>
      <c r="AJ195" s="54"/>
      <c r="AK195" s="54">
        <f t="shared" si="277"/>
        <v>0</v>
      </c>
      <c r="AL195" s="54"/>
      <c r="AM195" s="54">
        <f t="shared" si="278"/>
        <v>0</v>
      </c>
      <c r="AN195" s="55">
        <f t="shared" si="171"/>
        <v>0</v>
      </c>
      <c r="AO195" s="55">
        <f t="shared" si="172"/>
        <v>0</v>
      </c>
      <c r="AP195" s="55">
        <f t="shared" si="166"/>
        <v>1035.5</v>
      </c>
      <c r="AQ195" s="57">
        <f t="shared" si="167"/>
        <v>19602.02</v>
      </c>
      <c r="AR195" s="58"/>
      <c r="AS195" s="61"/>
      <c r="AT195" s="62">
        <f t="shared" si="168"/>
        <v>0</v>
      </c>
      <c r="AU195" s="63" t="str">
        <f t="shared" si="174"/>
        <v>NÃO MEDIDO</v>
      </c>
    </row>
    <row r="196" spans="1:47" s="64" customFormat="1" ht="81" customHeight="1" x14ac:dyDescent="0.2">
      <c r="A196" s="64" t="s">
        <v>37</v>
      </c>
      <c r="C196" s="46" t="s">
        <v>336</v>
      </c>
      <c r="D196" s="47" t="s">
        <v>466</v>
      </c>
      <c r="E196" s="48" t="s">
        <v>73</v>
      </c>
      <c r="F196" s="49">
        <v>2761</v>
      </c>
      <c r="G196" s="50"/>
      <c r="H196" s="51"/>
      <c r="I196" s="49">
        <f t="shared" si="169"/>
        <v>2761</v>
      </c>
      <c r="J196" s="115">
        <v>37.85</v>
      </c>
      <c r="K196" s="53">
        <f t="shared" si="173"/>
        <v>104503.85</v>
      </c>
      <c r="L196" s="54"/>
      <c r="M196" s="54">
        <f t="shared" si="170"/>
        <v>0</v>
      </c>
      <c r="N196" s="54"/>
      <c r="O196" s="54">
        <f t="shared" si="266"/>
        <v>0</v>
      </c>
      <c r="P196" s="54"/>
      <c r="Q196" s="54">
        <f t="shared" si="267"/>
        <v>0</v>
      </c>
      <c r="R196" s="54"/>
      <c r="S196" s="54">
        <f t="shared" si="268"/>
        <v>0</v>
      </c>
      <c r="T196" s="54"/>
      <c r="U196" s="54">
        <f t="shared" si="269"/>
        <v>0</v>
      </c>
      <c r="V196" s="54"/>
      <c r="W196" s="54">
        <f t="shared" si="270"/>
        <v>0</v>
      </c>
      <c r="X196" s="54"/>
      <c r="Y196" s="54">
        <f t="shared" si="271"/>
        <v>0</v>
      </c>
      <c r="Z196" s="54"/>
      <c r="AA196" s="54">
        <f t="shared" si="272"/>
        <v>0</v>
      </c>
      <c r="AB196" s="54"/>
      <c r="AC196" s="54">
        <f t="shared" si="273"/>
        <v>0</v>
      </c>
      <c r="AD196" s="54"/>
      <c r="AE196" s="54">
        <f t="shared" si="274"/>
        <v>0</v>
      </c>
      <c r="AF196" s="54"/>
      <c r="AG196" s="54">
        <f t="shared" si="275"/>
        <v>0</v>
      </c>
      <c r="AH196" s="54"/>
      <c r="AI196" s="54">
        <f t="shared" si="276"/>
        <v>0</v>
      </c>
      <c r="AJ196" s="54"/>
      <c r="AK196" s="54">
        <f t="shared" si="277"/>
        <v>0</v>
      </c>
      <c r="AL196" s="54"/>
      <c r="AM196" s="54">
        <f t="shared" si="278"/>
        <v>0</v>
      </c>
      <c r="AN196" s="55">
        <f t="shared" si="171"/>
        <v>0</v>
      </c>
      <c r="AO196" s="55">
        <f t="shared" si="172"/>
        <v>0</v>
      </c>
      <c r="AP196" s="55">
        <f t="shared" si="166"/>
        <v>2761</v>
      </c>
      <c r="AQ196" s="57">
        <f t="shared" si="167"/>
        <v>104503.85</v>
      </c>
      <c r="AR196" s="58"/>
      <c r="AS196" s="61"/>
      <c r="AT196" s="62">
        <f t="shared" si="168"/>
        <v>0</v>
      </c>
      <c r="AU196" s="63" t="str">
        <f t="shared" si="174"/>
        <v>NÃO MEDIDO</v>
      </c>
    </row>
    <row r="197" spans="1:47" s="64" customFormat="1" ht="83.25" customHeight="1" x14ac:dyDescent="0.2">
      <c r="A197" s="64" t="s">
        <v>37</v>
      </c>
      <c r="C197" s="46" t="s">
        <v>337</v>
      </c>
      <c r="D197" s="47" t="s">
        <v>467</v>
      </c>
      <c r="E197" s="48" t="s">
        <v>139</v>
      </c>
      <c r="F197" s="49">
        <v>6353.5</v>
      </c>
      <c r="G197" s="50"/>
      <c r="H197" s="51"/>
      <c r="I197" s="49">
        <f t="shared" si="169"/>
        <v>6353.5</v>
      </c>
      <c r="J197" s="115">
        <v>11.79</v>
      </c>
      <c r="K197" s="53">
        <f t="shared" si="173"/>
        <v>74907.77</v>
      </c>
      <c r="L197" s="54"/>
      <c r="M197" s="54">
        <f t="shared" si="170"/>
        <v>0</v>
      </c>
      <c r="N197" s="54"/>
      <c r="O197" s="54">
        <f t="shared" si="266"/>
        <v>0</v>
      </c>
      <c r="P197" s="54"/>
      <c r="Q197" s="54">
        <f t="shared" si="267"/>
        <v>0</v>
      </c>
      <c r="R197" s="54"/>
      <c r="S197" s="54">
        <f t="shared" si="268"/>
        <v>0</v>
      </c>
      <c r="T197" s="54"/>
      <c r="U197" s="54">
        <f t="shared" si="269"/>
        <v>0</v>
      </c>
      <c r="V197" s="54"/>
      <c r="W197" s="54">
        <f t="shared" si="270"/>
        <v>0</v>
      </c>
      <c r="X197" s="54"/>
      <c r="Y197" s="54">
        <f t="shared" si="271"/>
        <v>0</v>
      </c>
      <c r="Z197" s="54"/>
      <c r="AA197" s="54">
        <f t="shared" si="272"/>
        <v>0</v>
      </c>
      <c r="AB197" s="54"/>
      <c r="AC197" s="54">
        <f t="shared" si="273"/>
        <v>0</v>
      </c>
      <c r="AD197" s="54"/>
      <c r="AE197" s="54">
        <f t="shared" si="274"/>
        <v>0</v>
      </c>
      <c r="AF197" s="54"/>
      <c r="AG197" s="54">
        <f t="shared" si="275"/>
        <v>0</v>
      </c>
      <c r="AH197" s="54"/>
      <c r="AI197" s="54">
        <f t="shared" si="276"/>
        <v>0</v>
      </c>
      <c r="AJ197" s="54"/>
      <c r="AK197" s="54">
        <f t="shared" si="277"/>
        <v>0</v>
      </c>
      <c r="AL197" s="54"/>
      <c r="AM197" s="54">
        <f t="shared" si="278"/>
        <v>0</v>
      </c>
      <c r="AN197" s="55">
        <f t="shared" si="171"/>
        <v>0</v>
      </c>
      <c r="AO197" s="55">
        <f t="shared" si="172"/>
        <v>0</v>
      </c>
      <c r="AP197" s="55">
        <f t="shared" si="166"/>
        <v>6353.5</v>
      </c>
      <c r="AQ197" s="57">
        <f t="shared" si="167"/>
        <v>74907.77</v>
      </c>
      <c r="AR197" s="58"/>
      <c r="AS197" s="61"/>
      <c r="AT197" s="62">
        <f t="shared" si="168"/>
        <v>0</v>
      </c>
      <c r="AU197" s="63" t="str">
        <f t="shared" si="174"/>
        <v>NÃO MEDIDO</v>
      </c>
    </row>
    <row r="198" spans="1:47" s="64" customFormat="1" ht="82.5" customHeight="1" x14ac:dyDescent="0.2">
      <c r="A198" s="64" t="s">
        <v>37</v>
      </c>
      <c r="C198" s="46" t="s">
        <v>338</v>
      </c>
      <c r="D198" s="47" t="s">
        <v>468</v>
      </c>
      <c r="E198" s="48" t="s">
        <v>58</v>
      </c>
      <c r="F198" s="49">
        <v>1588.5</v>
      </c>
      <c r="G198" s="50"/>
      <c r="H198" s="51"/>
      <c r="I198" s="49">
        <f t="shared" si="169"/>
        <v>1588.5</v>
      </c>
      <c r="J198" s="52">
        <v>18.670000000000002</v>
      </c>
      <c r="K198" s="53">
        <f t="shared" si="173"/>
        <v>29657.3</v>
      </c>
      <c r="L198" s="54"/>
      <c r="M198" s="54">
        <f t="shared" si="170"/>
        <v>0</v>
      </c>
      <c r="N198" s="54"/>
      <c r="O198" s="54">
        <f t="shared" si="266"/>
        <v>0</v>
      </c>
      <c r="P198" s="54"/>
      <c r="Q198" s="54">
        <f t="shared" si="267"/>
        <v>0</v>
      </c>
      <c r="R198" s="54"/>
      <c r="S198" s="54">
        <f t="shared" si="268"/>
        <v>0</v>
      </c>
      <c r="T198" s="54"/>
      <c r="U198" s="54">
        <f t="shared" si="269"/>
        <v>0</v>
      </c>
      <c r="V198" s="54"/>
      <c r="W198" s="54">
        <f t="shared" si="270"/>
        <v>0</v>
      </c>
      <c r="X198" s="54"/>
      <c r="Y198" s="54">
        <f t="shared" si="271"/>
        <v>0</v>
      </c>
      <c r="Z198" s="54"/>
      <c r="AA198" s="54">
        <f t="shared" si="272"/>
        <v>0</v>
      </c>
      <c r="AB198" s="54"/>
      <c r="AC198" s="54">
        <f t="shared" si="273"/>
        <v>0</v>
      </c>
      <c r="AD198" s="54"/>
      <c r="AE198" s="54">
        <f t="shared" si="274"/>
        <v>0</v>
      </c>
      <c r="AF198" s="54"/>
      <c r="AG198" s="54">
        <f t="shared" si="275"/>
        <v>0</v>
      </c>
      <c r="AH198" s="54"/>
      <c r="AI198" s="54">
        <f t="shared" si="276"/>
        <v>0</v>
      </c>
      <c r="AJ198" s="54"/>
      <c r="AK198" s="54">
        <f t="shared" si="277"/>
        <v>0</v>
      </c>
      <c r="AL198" s="54"/>
      <c r="AM198" s="54">
        <f t="shared" si="278"/>
        <v>0</v>
      </c>
      <c r="AN198" s="55">
        <f t="shared" si="171"/>
        <v>0</v>
      </c>
      <c r="AO198" s="55">
        <f t="shared" si="172"/>
        <v>0</v>
      </c>
      <c r="AP198" s="55">
        <f t="shared" si="166"/>
        <v>1588.5</v>
      </c>
      <c r="AQ198" s="57">
        <f t="shared" si="167"/>
        <v>29657.3</v>
      </c>
      <c r="AR198" s="58"/>
      <c r="AS198" s="61"/>
      <c r="AT198" s="62">
        <f t="shared" si="168"/>
        <v>0</v>
      </c>
      <c r="AU198" s="63" t="str">
        <f t="shared" si="174"/>
        <v>NÃO MEDIDO</v>
      </c>
    </row>
    <row r="199" spans="1:47" s="64" customFormat="1" ht="76.5" customHeight="1" x14ac:dyDescent="0.2">
      <c r="A199" s="64" t="s">
        <v>37</v>
      </c>
      <c r="C199" s="99" t="s">
        <v>339</v>
      </c>
      <c r="D199" s="101" t="s">
        <v>469</v>
      </c>
      <c r="E199" s="48" t="s">
        <v>58</v>
      </c>
      <c r="F199" s="49">
        <v>1588.5</v>
      </c>
      <c r="G199" s="50"/>
      <c r="H199" s="51"/>
      <c r="I199" s="49">
        <f t="shared" si="169"/>
        <v>1588.5</v>
      </c>
      <c r="J199" s="52">
        <v>10.43</v>
      </c>
      <c r="K199" s="53">
        <f t="shared" si="173"/>
        <v>16568.060000000001</v>
      </c>
      <c r="L199" s="54"/>
      <c r="M199" s="54">
        <f t="shared" si="170"/>
        <v>0</v>
      </c>
      <c r="N199" s="54"/>
      <c r="O199" s="54">
        <f t="shared" si="266"/>
        <v>0</v>
      </c>
      <c r="P199" s="54"/>
      <c r="Q199" s="54">
        <f t="shared" si="267"/>
        <v>0</v>
      </c>
      <c r="R199" s="54"/>
      <c r="S199" s="54">
        <f t="shared" si="268"/>
        <v>0</v>
      </c>
      <c r="T199" s="54"/>
      <c r="U199" s="54">
        <f t="shared" si="269"/>
        <v>0</v>
      </c>
      <c r="V199" s="54"/>
      <c r="W199" s="54">
        <f t="shared" si="270"/>
        <v>0</v>
      </c>
      <c r="X199" s="54"/>
      <c r="Y199" s="54">
        <f t="shared" si="271"/>
        <v>0</v>
      </c>
      <c r="Z199" s="54"/>
      <c r="AA199" s="54">
        <f t="shared" si="272"/>
        <v>0</v>
      </c>
      <c r="AB199" s="54"/>
      <c r="AC199" s="54">
        <f t="shared" si="273"/>
        <v>0</v>
      </c>
      <c r="AD199" s="54"/>
      <c r="AE199" s="54">
        <f t="shared" si="274"/>
        <v>0</v>
      </c>
      <c r="AF199" s="54"/>
      <c r="AG199" s="54">
        <f t="shared" si="275"/>
        <v>0</v>
      </c>
      <c r="AH199" s="54"/>
      <c r="AI199" s="54">
        <f t="shared" si="276"/>
        <v>0</v>
      </c>
      <c r="AJ199" s="54"/>
      <c r="AK199" s="54">
        <f t="shared" si="277"/>
        <v>0</v>
      </c>
      <c r="AL199" s="54"/>
      <c r="AM199" s="54">
        <f t="shared" si="278"/>
        <v>0</v>
      </c>
      <c r="AN199" s="55">
        <f t="shared" si="171"/>
        <v>0</v>
      </c>
      <c r="AO199" s="55">
        <f t="shared" si="172"/>
        <v>0</v>
      </c>
      <c r="AP199" s="55">
        <f t="shared" si="166"/>
        <v>1588.5</v>
      </c>
      <c r="AQ199" s="57">
        <f t="shared" si="167"/>
        <v>16568.060000000001</v>
      </c>
      <c r="AR199" s="58"/>
      <c r="AS199" s="61"/>
      <c r="AT199" s="62">
        <f t="shared" si="168"/>
        <v>0</v>
      </c>
      <c r="AU199" s="63" t="str">
        <f t="shared" si="174"/>
        <v>NÃO MEDIDO</v>
      </c>
    </row>
    <row r="200" spans="1:47" s="64" customFormat="1" ht="69" customHeight="1" x14ac:dyDescent="0.2">
      <c r="A200" s="64" t="s">
        <v>37</v>
      </c>
      <c r="C200" s="46" t="s">
        <v>340</v>
      </c>
      <c r="D200" s="47" t="s">
        <v>470</v>
      </c>
      <c r="E200" s="48" t="s">
        <v>341</v>
      </c>
      <c r="F200" s="49">
        <v>1236.5</v>
      </c>
      <c r="G200" s="50"/>
      <c r="H200" s="51"/>
      <c r="I200" s="49">
        <f t="shared" si="169"/>
        <v>1236.5</v>
      </c>
      <c r="J200" s="52">
        <v>42.05</v>
      </c>
      <c r="K200" s="53">
        <f t="shared" si="173"/>
        <v>51994.83</v>
      </c>
      <c r="L200" s="54"/>
      <c r="M200" s="54">
        <f t="shared" si="170"/>
        <v>0</v>
      </c>
      <c r="N200" s="54"/>
      <c r="O200" s="54">
        <f t="shared" ref="O200:O205" si="279">ROUND(N200*$J200,2)</f>
        <v>0</v>
      </c>
      <c r="P200" s="54"/>
      <c r="Q200" s="54">
        <f t="shared" ref="Q200:Q205" si="280">ROUND(P200*$J200,2)</f>
        <v>0</v>
      </c>
      <c r="R200" s="54"/>
      <c r="S200" s="54">
        <f t="shared" ref="S200:S205" si="281">ROUND(R200*$J200,2)</f>
        <v>0</v>
      </c>
      <c r="T200" s="54"/>
      <c r="U200" s="54">
        <f t="shared" ref="U200:U205" si="282">ROUND(T200*$J200,2)</f>
        <v>0</v>
      </c>
      <c r="V200" s="54"/>
      <c r="W200" s="54">
        <f t="shared" ref="W200:W205" si="283">ROUND(V200*$J200,2)</f>
        <v>0</v>
      </c>
      <c r="X200" s="54"/>
      <c r="Y200" s="54">
        <f t="shared" ref="Y200:Y205" si="284">ROUND(X200*$J200,2)</f>
        <v>0</v>
      </c>
      <c r="Z200" s="54"/>
      <c r="AA200" s="54">
        <f t="shared" ref="AA200:AA205" si="285">ROUND(Z200*$J200,2)</f>
        <v>0</v>
      </c>
      <c r="AB200" s="54"/>
      <c r="AC200" s="54">
        <f t="shared" ref="AC200:AC205" si="286">ROUND(AB200*$J200,2)</f>
        <v>0</v>
      </c>
      <c r="AD200" s="54"/>
      <c r="AE200" s="54">
        <f t="shared" ref="AE200:AE205" si="287">ROUND(AD200*$J200,2)</f>
        <v>0</v>
      </c>
      <c r="AF200" s="54"/>
      <c r="AG200" s="54">
        <f t="shared" ref="AG200:AG205" si="288">ROUND(AF200*$J200,2)</f>
        <v>0</v>
      </c>
      <c r="AH200" s="54"/>
      <c r="AI200" s="54">
        <f t="shared" ref="AI200:AI205" si="289">ROUND(AH200*$J200,2)</f>
        <v>0</v>
      </c>
      <c r="AJ200" s="54"/>
      <c r="AK200" s="54">
        <f t="shared" ref="AK200:AK205" si="290">ROUND(AJ200*$J200,2)</f>
        <v>0</v>
      </c>
      <c r="AL200" s="54"/>
      <c r="AM200" s="54">
        <f t="shared" ref="AM200:AM205" si="291">ROUND(AL200*$J200,2)</f>
        <v>0</v>
      </c>
      <c r="AN200" s="55">
        <f t="shared" si="171"/>
        <v>0</v>
      </c>
      <c r="AO200" s="55">
        <f t="shared" si="172"/>
        <v>0</v>
      </c>
      <c r="AP200" s="55">
        <f t="shared" si="166"/>
        <v>1236.5</v>
      </c>
      <c r="AQ200" s="57">
        <f t="shared" si="167"/>
        <v>51994.83</v>
      </c>
      <c r="AR200" s="58"/>
      <c r="AS200" s="61"/>
      <c r="AT200" s="62">
        <f t="shared" si="168"/>
        <v>0</v>
      </c>
      <c r="AU200" s="63" t="str">
        <f t="shared" si="174"/>
        <v>NÃO MEDIDO</v>
      </c>
    </row>
    <row r="201" spans="1:47" s="64" customFormat="1" ht="78.75" customHeight="1" x14ac:dyDescent="0.2">
      <c r="A201" s="64" t="s">
        <v>37</v>
      </c>
      <c r="C201" s="46" t="s">
        <v>342</v>
      </c>
      <c r="D201" s="47" t="s">
        <v>471</v>
      </c>
      <c r="E201" s="48" t="s">
        <v>73</v>
      </c>
      <c r="F201" s="49">
        <v>309.5</v>
      </c>
      <c r="G201" s="50"/>
      <c r="H201" s="51"/>
      <c r="I201" s="49">
        <f t="shared" si="169"/>
        <v>309.5</v>
      </c>
      <c r="J201" s="52">
        <v>42.05</v>
      </c>
      <c r="K201" s="53">
        <f t="shared" si="173"/>
        <v>13014.48</v>
      </c>
      <c r="L201" s="54"/>
      <c r="M201" s="54">
        <f t="shared" si="170"/>
        <v>0</v>
      </c>
      <c r="N201" s="54"/>
      <c r="O201" s="54">
        <f t="shared" si="279"/>
        <v>0</v>
      </c>
      <c r="P201" s="54"/>
      <c r="Q201" s="54">
        <f t="shared" si="280"/>
        <v>0</v>
      </c>
      <c r="R201" s="54"/>
      <c r="S201" s="54">
        <f t="shared" si="281"/>
        <v>0</v>
      </c>
      <c r="T201" s="54"/>
      <c r="U201" s="54">
        <f t="shared" si="282"/>
        <v>0</v>
      </c>
      <c r="V201" s="54"/>
      <c r="W201" s="54">
        <f t="shared" si="283"/>
        <v>0</v>
      </c>
      <c r="X201" s="54"/>
      <c r="Y201" s="54">
        <f t="shared" si="284"/>
        <v>0</v>
      </c>
      <c r="Z201" s="54"/>
      <c r="AA201" s="54">
        <f t="shared" si="285"/>
        <v>0</v>
      </c>
      <c r="AB201" s="54"/>
      <c r="AC201" s="54">
        <f t="shared" si="286"/>
        <v>0</v>
      </c>
      <c r="AD201" s="54"/>
      <c r="AE201" s="54">
        <f t="shared" si="287"/>
        <v>0</v>
      </c>
      <c r="AF201" s="54"/>
      <c r="AG201" s="54">
        <f t="shared" si="288"/>
        <v>0</v>
      </c>
      <c r="AH201" s="54"/>
      <c r="AI201" s="54">
        <f t="shared" si="289"/>
        <v>0</v>
      </c>
      <c r="AJ201" s="54"/>
      <c r="AK201" s="54">
        <f t="shared" si="290"/>
        <v>0</v>
      </c>
      <c r="AL201" s="54"/>
      <c r="AM201" s="54">
        <f t="shared" si="291"/>
        <v>0</v>
      </c>
      <c r="AN201" s="55">
        <f t="shared" si="171"/>
        <v>0</v>
      </c>
      <c r="AO201" s="55">
        <f t="shared" si="172"/>
        <v>0</v>
      </c>
      <c r="AP201" s="55">
        <f t="shared" si="166"/>
        <v>309.5</v>
      </c>
      <c r="AQ201" s="57">
        <f t="shared" si="167"/>
        <v>13014.48</v>
      </c>
      <c r="AR201" s="58"/>
      <c r="AS201" s="61"/>
      <c r="AT201" s="62">
        <f t="shared" si="168"/>
        <v>0</v>
      </c>
      <c r="AU201" s="63" t="str">
        <f t="shared" si="174"/>
        <v>NÃO MEDIDO</v>
      </c>
    </row>
    <row r="202" spans="1:47" s="64" customFormat="1" ht="68.25" customHeight="1" x14ac:dyDescent="0.2">
      <c r="A202" s="64" t="s">
        <v>37</v>
      </c>
      <c r="C202" s="46" t="s">
        <v>343</v>
      </c>
      <c r="D202" s="47" t="s">
        <v>472</v>
      </c>
      <c r="E202" s="48" t="s">
        <v>73</v>
      </c>
      <c r="F202" s="49">
        <v>309.5</v>
      </c>
      <c r="G202" s="50"/>
      <c r="H202" s="51"/>
      <c r="I202" s="49">
        <f t="shared" si="169"/>
        <v>309.5</v>
      </c>
      <c r="J202" s="52">
        <v>21.02</v>
      </c>
      <c r="K202" s="53">
        <f t="shared" si="173"/>
        <v>6505.69</v>
      </c>
      <c r="L202" s="54"/>
      <c r="M202" s="54">
        <f t="shared" si="170"/>
        <v>0</v>
      </c>
      <c r="N202" s="54"/>
      <c r="O202" s="54">
        <f t="shared" si="279"/>
        <v>0</v>
      </c>
      <c r="P202" s="54"/>
      <c r="Q202" s="54">
        <f t="shared" si="280"/>
        <v>0</v>
      </c>
      <c r="R202" s="54"/>
      <c r="S202" s="54">
        <f t="shared" si="281"/>
        <v>0</v>
      </c>
      <c r="T202" s="54"/>
      <c r="U202" s="54">
        <f t="shared" si="282"/>
        <v>0</v>
      </c>
      <c r="V202" s="54"/>
      <c r="W202" s="54">
        <f t="shared" si="283"/>
        <v>0</v>
      </c>
      <c r="X202" s="54"/>
      <c r="Y202" s="54">
        <f t="shared" si="284"/>
        <v>0</v>
      </c>
      <c r="Z202" s="54"/>
      <c r="AA202" s="54">
        <f t="shared" si="285"/>
        <v>0</v>
      </c>
      <c r="AB202" s="54"/>
      <c r="AC202" s="54">
        <f t="shared" si="286"/>
        <v>0</v>
      </c>
      <c r="AD202" s="54"/>
      <c r="AE202" s="54">
        <f t="shared" si="287"/>
        <v>0</v>
      </c>
      <c r="AF202" s="54"/>
      <c r="AG202" s="54">
        <f t="shared" si="288"/>
        <v>0</v>
      </c>
      <c r="AH202" s="54"/>
      <c r="AI202" s="54">
        <f t="shared" si="289"/>
        <v>0</v>
      </c>
      <c r="AJ202" s="54"/>
      <c r="AK202" s="54">
        <f t="shared" si="290"/>
        <v>0</v>
      </c>
      <c r="AL202" s="54"/>
      <c r="AM202" s="54">
        <f t="shared" si="291"/>
        <v>0</v>
      </c>
      <c r="AN202" s="55">
        <f t="shared" si="171"/>
        <v>0</v>
      </c>
      <c r="AO202" s="55">
        <f t="shared" si="172"/>
        <v>0</v>
      </c>
      <c r="AP202" s="55">
        <f t="shared" si="166"/>
        <v>309.5</v>
      </c>
      <c r="AQ202" s="57">
        <f t="shared" si="167"/>
        <v>6505.69</v>
      </c>
      <c r="AR202" s="58"/>
      <c r="AS202" s="61"/>
      <c r="AT202" s="62">
        <f t="shared" si="168"/>
        <v>0</v>
      </c>
      <c r="AU202" s="63" t="str">
        <f t="shared" si="174"/>
        <v>NÃO MEDIDO</v>
      </c>
    </row>
    <row r="203" spans="1:47" s="64" customFormat="1" ht="74.25" customHeight="1" x14ac:dyDescent="0.2">
      <c r="A203" s="64" t="s">
        <v>37</v>
      </c>
      <c r="C203" s="46" t="s">
        <v>344</v>
      </c>
      <c r="D203" s="47" t="s">
        <v>473</v>
      </c>
      <c r="E203" s="48" t="s">
        <v>73</v>
      </c>
      <c r="F203" s="49">
        <v>824.5</v>
      </c>
      <c r="G203" s="50"/>
      <c r="H203" s="51"/>
      <c r="I203" s="49">
        <f t="shared" si="169"/>
        <v>824.5</v>
      </c>
      <c r="J203" s="52">
        <v>63.07</v>
      </c>
      <c r="K203" s="53">
        <f t="shared" si="173"/>
        <v>52001.22</v>
      </c>
      <c r="L203" s="54"/>
      <c r="M203" s="54">
        <f t="shared" si="170"/>
        <v>0</v>
      </c>
      <c r="N203" s="54"/>
      <c r="O203" s="54">
        <f t="shared" si="279"/>
        <v>0</v>
      </c>
      <c r="P203" s="54"/>
      <c r="Q203" s="54">
        <f t="shared" si="280"/>
        <v>0</v>
      </c>
      <c r="R203" s="54"/>
      <c r="S203" s="54">
        <f t="shared" si="281"/>
        <v>0</v>
      </c>
      <c r="T203" s="54"/>
      <c r="U203" s="54">
        <f t="shared" si="282"/>
        <v>0</v>
      </c>
      <c r="V203" s="54"/>
      <c r="W203" s="54">
        <f t="shared" si="283"/>
        <v>0</v>
      </c>
      <c r="X203" s="54"/>
      <c r="Y203" s="54">
        <f t="shared" si="284"/>
        <v>0</v>
      </c>
      <c r="Z203" s="54"/>
      <c r="AA203" s="54">
        <f t="shared" si="285"/>
        <v>0</v>
      </c>
      <c r="AB203" s="54"/>
      <c r="AC203" s="54">
        <f t="shared" si="286"/>
        <v>0</v>
      </c>
      <c r="AD203" s="54"/>
      <c r="AE203" s="54">
        <f t="shared" si="287"/>
        <v>0</v>
      </c>
      <c r="AF203" s="54"/>
      <c r="AG203" s="54">
        <f t="shared" si="288"/>
        <v>0</v>
      </c>
      <c r="AH203" s="54"/>
      <c r="AI203" s="54">
        <f t="shared" si="289"/>
        <v>0</v>
      </c>
      <c r="AJ203" s="54"/>
      <c r="AK203" s="54">
        <f t="shared" si="290"/>
        <v>0</v>
      </c>
      <c r="AL203" s="54"/>
      <c r="AM203" s="54">
        <f t="shared" si="291"/>
        <v>0</v>
      </c>
      <c r="AN203" s="55">
        <f t="shared" si="171"/>
        <v>0</v>
      </c>
      <c r="AO203" s="55">
        <f t="shared" si="172"/>
        <v>0</v>
      </c>
      <c r="AP203" s="55">
        <f t="shared" si="166"/>
        <v>824.5</v>
      </c>
      <c r="AQ203" s="57">
        <f t="shared" si="167"/>
        <v>52001.22</v>
      </c>
      <c r="AR203" s="58"/>
      <c r="AS203" s="61"/>
      <c r="AT203" s="62">
        <f t="shared" si="168"/>
        <v>0</v>
      </c>
      <c r="AU203" s="63" t="str">
        <f t="shared" si="174"/>
        <v>NÃO MEDIDO</v>
      </c>
    </row>
    <row r="204" spans="1:47" s="64" customFormat="1" ht="66" customHeight="1" x14ac:dyDescent="0.2">
      <c r="A204" s="64" t="s">
        <v>37</v>
      </c>
      <c r="C204" s="46" t="s">
        <v>345</v>
      </c>
      <c r="D204" s="47" t="s">
        <v>474</v>
      </c>
      <c r="E204" s="48" t="s">
        <v>105</v>
      </c>
      <c r="F204" s="49">
        <v>6</v>
      </c>
      <c r="G204" s="50"/>
      <c r="H204" s="51"/>
      <c r="I204" s="49">
        <f t="shared" si="169"/>
        <v>6</v>
      </c>
      <c r="J204" s="52">
        <v>345.58</v>
      </c>
      <c r="K204" s="53">
        <f t="shared" si="173"/>
        <v>2073.48</v>
      </c>
      <c r="L204" s="54"/>
      <c r="M204" s="54">
        <f t="shared" si="170"/>
        <v>0</v>
      </c>
      <c r="N204" s="54"/>
      <c r="O204" s="54">
        <f t="shared" si="279"/>
        <v>0</v>
      </c>
      <c r="P204" s="54"/>
      <c r="Q204" s="54">
        <f t="shared" si="280"/>
        <v>0</v>
      </c>
      <c r="R204" s="54"/>
      <c r="S204" s="54">
        <f t="shared" si="281"/>
        <v>0</v>
      </c>
      <c r="T204" s="54"/>
      <c r="U204" s="54">
        <f t="shared" si="282"/>
        <v>0</v>
      </c>
      <c r="V204" s="54"/>
      <c r="W204" s="54">
        <f t="shared" si="283"/>
        <v>0</v>
      </c>
      <c r="X204" s="54"/>
      <c r="Y204" s="54">
        <f t="shared" si="284"/>
        <v>0</v>
      </c>
      <c r="Z204" s="54"/>
      <c r="AA204" s="54">
        <f t="shared" si="285"/>
        <v>0</v>
      </c>
      <c r="AB204" s="54"/>
      <c r="AC204" s="54">
        <f t="shared" si="286"/>
        <v>0</v>
      </c>
      <c r="AD204" s="54"/>
      <c r="AE204" s="54">
        <f t="shared" si="287"/>
        <v>0</v>
      </c>
      <c r="AF204" s="54"/>
      <c r="AG204" s="54">
        <f t="shared" si="288"/>
        <v>0</v>
      </c>
      <c r="AH204" s="54"/>
      <c r="AI204" s="54">
        <f t="shared" si="289"/>
        <v>0</v>
      </c>
      <c r="AJ204" s="54"/>
      <c r="AK204" s="54">
        <f t="shared" si="290"/>
        <v>0</v>
      </c>
      <c r="AL204" s="54"/>
      <c r="AM204" s="54">
        <f t="shared" si="291"/>
        <v>0</v>
      </c>
      <c r="AN204" s="55">
        <f t="shared" si="171"/>
        <v>0</v>
      </c>
      <c r="AO204" s="55">
        <f t="shared" si="172"/>
        <v>0</v>
      </c>
      <c r="AP204" s="55">
        <f t="shared" si="166"/>
        <v>6</v>
      </c>
      <c r="AQ204" s="57">
        <f t="shared" si="167"/>
        <v>2073.48</v>
      </c>
      <c r="AR204" s="58"/>
      <c r="AS204" s="61"/>
      <c r="AT204" s="62">
        <f t="shared" si="168"/>
        <v>0</v>
      </c>
      <c r="AU204" s="63" t="str">
        <f t="shared" si="174"/>
        <v>NÃO MEDIDO</v>
      </c>
    </row>
    <row r="205" spans="1:47" s="64" customFormat="1" ht="49.5" customHeight="1" x14ac:dyDescent="0.2">
      <c r="A205" s="64" t="s">
        <v>37</v>
      </c>
      <c r="C205" s="46" t="s">
        <v>346</v>
      </c>
      <c r="D205" s="47" t="s">
        <v>475</v>
      </c>
      <c r="E205" s="48" t="s">
        <v>61</v>
      </c>
      <c r="F205" s="49">
        <v>2</v>
      </c>
      <c r="G205" s="50"/>
      <c r="H205" s="51"/>
      <c r="I205" s="49">
        <f t="shared" si="169"/>
        <v>2</v>
      </c>
      <c r="J205" s="52">
        <v>72.75</v>
      </c>
      <c r="K205" s="53">
        <f t="shared" si="173"/>
        <v>145.5</v>
      </c>
      <c r="L205" s="54"/>
      <c r="M205" s="54">
        <f t="shared" si="170"/>
        <v>0</v>
      </c>
      <c r="N205" s="54"/>
      <c r="O205" s="54">
        <f t="shared" si="279"/>
        <v>0</v>
      </c>
      <c r="P205" s="54"/>
      <c r="Q205" s="54">
        <f t="shared" si="280"/>
        <v>0</v>
      </c>
      <c r="R205" s="54"/>
      <c r="S205" s="54">
        <f t="shared" si="281"/>
        <v>0</v>
      </c>
      <c r="T205" s="54"/>
      <c r="U205" s="54">
        <f t="shared" si="282"/>
        <v>0</v>
      </c>
      <c r="V205" s="54"/>
      <c r="W205" s="54">
        <f t="shared" si="283"/>
        <v>0</v>
      </c>
      <c r="X205" s="54"/>
      <c r="Y205" s="54">
        <f t="shared" si="284"/>
        <v>0</v>
      </c>
      <c r="Z205" s="54"/>
      <c r="AA205" s="54">
        <f t="shared" si="285"/>
        <v>0</v>
      </c>
      <c r="AB205" s="54"/>
      <c r="AC205" s="54">
        <f t="shared" si="286"/>
        <v>0</v>
      </c>
      <c r="AD205" s="54"/>
      <c r="AE205" s="54">
        <f t="shared" si="287"/>
        <v>0</v>
      </c>
      <c r="AF205" s="54"/>
      <c r="AG205" s="54">
        <f t="shared" si="288"/>
        <v>0</v>
      </c>
      <c r="AH205" s="54"/>
      <c r="AI205" s="54">
        <f t="shared" si="289"/>
        <v>0</v>
      </c>
      <c r="AJ205" s="54"/>
      <c r="AK205" s="54">
        <f t="shared" si="290"/>
        <v>0</v>
      </c>
      <c r="AL205" s="54"/>
      <c r="AM205" s="54">
        <f t="shared" si="291"/>
        <v>0</v>
      </c>
      <c r="AN205" s="55">
        <f t="shared" si="171"/>
        <v>0</v>
      </c>
      <c r="AO205" s="55">
        <f t="shared" si="172"/>
        <v>0</v>
      </c>
      <c r="AP205" s="55">
        <f t="shared" si="166"/>
        <v>2</v>
      </c>
      <c r="AQ205" s="57">
        <f t="shared" si="167"/>
        <v>145.5</v>
      </c>
      <c r="AR205" s="58"/>
      <c r="AS205" s="61"/>
      <c r="AT205" s="62">
        <f t="shared" si="168"/>
        <v>0</v>
      </c>
      <c r="AU205" s="63" t="str">
        <f t="shared" si="174"/>
        <v>NÃO MEDIDO</v>
      </c>
    </row>
    <row r="206" spans="1:47" s="64" customFormat="1" ht="30" customHeight="1" x14ac:dyDescent="0.2">
      <c r="A206" s="6" t="s">
        <v>33</v>
      </c>
      <c r="B206" s="6"/>
      <c r="C206" s="46">
        <v>40800</v>
      </c>
      <c r="D206" s="47" t="s">
        <v>146</v>
      </c>
      <c r="E206" s="48"/>
      <c r="F206" s="49"/>
      <c r="G206" s="50"/>
      <c r="H206" s="51"/>
      <c r="I206" s="49">
        <f t="shared" si="169"/>
        <v>0</v>
      </c>
      <c r="J206" s="52"/>
      <c r="K206" s="53">
        <f t="shared" si="173"/>
        <v>0</v>
      </c>
      <c r="L206" s="54"/>
      <c r="M206" s="54">
        <f t="shared" si="170"/>
        <v>0</v>
      </c>
      <c r="N206" s="54"/>
      <c r="O206" s="54">
        <f t="shared" si="143"/>
        <v>0</v>
      </c>
      <c r="P206" s="54"/>
      <c r="Q206" s="54">
        <f t="shared" si="122"/>
        <v>0</v>
      </c>
      <c r="R206" s="54"/>
      <c r="S206" s="54">
        <f t="shared" si="124"/>
        <v>0</v>
      </c>
      <c r="T206" s="54"/>
      <c r="U206" s="54">
        <f t="shared" si="125"/>
        <v>0</v>
      </c>
      <c r="V206" s="54"/>
      <c r="W206" s="54">
        <f t="shared" si="144"/>
        <v>0</v>
      </c>
      <c r="X206" s="54"/>
      <c r="Y206" s="54">
        <f t="shared" si="145"/>
        <v>0</v>
      </c>
      <c r="Z206" s="54"/>
      <c r="AA206" s="54">
        <f t="shared" si="146"/>
        <v>0</v>
      </c>
      <c r="AB206" s="54"/>
      <c r="AC206" s="54">
        <f t="shared" si="147"/>
        <v>0</v>
      </c>
      <c r="AD206" s="54"/>
      <c r="AE206" s="54">
        <f t="shared" si="148"/>
        <v>0</v>
      </c>
      <c r="AF206" s="54"/>
      <c r="AG206" s="54">
        <f t="shared" si="149"/>
        <v>0</v>
      </c>
      <c r="AH206" s="54"/>
      <c r="AI206" s="54">
        <f t="shared" si="150"/>
        <v>0</v>
      </c>
      <c r="AJ206" s="54"/>
      <c r="AK206" s="54">
        <f t="shared" si="151"/>
        <v>0</v>
      </c>
      <c r="AL206" s="54"/>
      <c r="AM206" s="54">
        <f t="shared" si="152"/>
        <v>0</v>
      </c>
      <c r="AN206" s="55">
        <f t="shared" si="171"/>
        <v>0</v>
      </c>
      <c r="AO206" s="55">
        <f t="shared" si="172"/>
        <v>0</v>
      </c>
      <c r="AP206" s="55">
        <f t="shared" si="166"/>
        <v>0</v>
      </c>
      <c r="AQ206" s="57">
        <f t="shared" si="167"/>
        <v>0</v>
      </c>
      <c r="AR206" s="58"/>
      <c r="AS206" s="61"/>
      <c r="AT206" s="62">
        <f t="shared" si="168"/>
        <v>0</v>
      </c>
      <c r="AU206" s="60" t="str">
        <f>IF(COUNTIF(AU207:AU209,"MEDIDO")&lt;&gt;0,"MEDIDO","NÃO MEDIDO")</f>
        <v>NÃO MEDIDO</v>
      </c>
    </row>
    <row r="207" spans="1:47" s="64" customFormat="1" ht="59.25" customHeight="1" x14ac:dyDescent="0.2">
      <c r="A207" s="64" t="s">
        <v>37</v>
      </c>
      <c r="C207" s="46" t="s">
        <v>217</v>
      </c>
      <c r="D207" s="47" t="s">
        <v>148</v>
      </c>
      <c r="E207" s="48" t="s">
        <v>50</v>
      </c>
      <c r="F207" s="49">
        <v>5</v>
      </c>
      <c r="G207" s="50"/>
      <c r="H207" s="51"/>
      <c r="I207" s="49">
        <f t="shared" si="169"/>
        <v>5</v>
      </c>
      <c r="J207" s="115">
        <v>227.35</v>
      </c>
      <c r="K207" s="53">
        <f t="shared" si="173"/>
        <v>1136.75</v>
      </c>
      <c r="L207" s="54"/>
      <c r="M207" s="54">
        <f t="shared" si="170"/>
        <v>0</v>
      </c>
      <c r="N207" s="54"/>
      <c r="O207" s="54">
        <f t="shared" si="143"/>
        <v>0</v>
      </c>
      <c r="P207" s="54"/>
      <c r="Q207" s="54">
        <f t="shared" si="122"/>
        <v>0</v>
      </c>
      <c r="R207" s="54"/>
      <c r="S207" s="54">
        <f t="shared" si="124"/>
        <v>0</v>
      </c>
      <c r="T207" s="54"/>
      <c r="U207" s="54">
        <f t="shared" si="125"/>
        <v>0</v>
      </c>
      <c r="V207" s="54"/>
      <c r="W207" s="54">
        <f t="shared" si="144"/>
        <v>0</v>
      </c>
      <c r="X207" s="54"/>
      <c r="Y207" s="54">
        <f t="shared" si="145"/>
        <v>0</v>
      </c>
      <c r="Z207" s="54"/>
      <c r="AA207" s="54">
        <f t="shared" si="146"/>
        <v>0</v>
      </c>
      <c r="AB207" s="54"/>
      <c r="AC207" s="54">
        <f t="shared" si="147"/>
        <v>0</v>
      </c>
      <c r="AD207" s="54"/>
      <c r="AE207" s="54">
        <f t="shared" si="148"/>
        <v>0</v>
      </c>
      <c r="AF207" s="54"/>
      <c r="AG207" s="54">
        <f t="shared" si="149"/>
        <v>0</v>
      </c>
      <c r="AH207" s="54"/>
      <c r="AI207" s="54">
        <f t="shared" si="150"/>
        <v>0</v>
      </c>
      <c r="AJ207" s="54"/>
      <c r="AK207" s="54">
        <f t="shared" si="151"/>
        <v>0</v>
      </c>
      <c r="AL207" s="54"/>
      <c r="AM207" s="54">
        <f t="shared" si="152"/>
        <v>0</v>
      </c>
      <c r="AN207" s="55">
        <f t="shared" si="171"/>
        <v>0</v>
      </c>
      <c r="AO207" s="55">
        <f t="shared" si="172"/>
        <v>0</v>
      </c>
      <c r="AP207" s="55">
        <f t="shared" ref="AP207:AP270" si="292">I207-AN207</f>
        <v>5</v>
      </c>
      <c r="AQ207" s="57">
        <f t="shared" ref="AQ207:AQ270" si="293">K207-AO207</f>
        <v>1136.75</v>
      </c>
      <c r="AR207" s="58"/>
      <c r="AS207" s="61"/>
      <c r="AT207" s="62">
        <f t="shared" ref="AT207:AT270" si="294">INDEX($L$11:$Y$292,ROW()-9,MATCH($AT$11,$L$11:$Y$11,0))</f>
        <v>0</v>
      </c>
      <c r="AU207" s="63" t="str">
        <f t="shared" si="174"/>
        <v>NÃO MEDIDO</v>
      </c>
    </row>
    <row r="208" spans="1:47" s="64" customFormat="1" ht="69.75" customHeight="1" x14ac:dyDescent="0.2">
      <c r="A208" s="64" t="s">
        <v>37</v>
      </c>
      <c r="C208" s="46" t="s">
        <v>218</v>
      </c>
      <c r="D208" s="47" t="s">
        <v>476</v>
      </c>
      <c r="E208" s="48" t="s">
        <v>149</v>
      </c>
      <c r="F208" s="49">
        <v>1</v>
      </c>
      <c r="G208" s="50"/>
      <c r="H208" s="51"/>
      <c r="I208" s="49">
        <f t="shared" ref="I208:I271" si="295">F208+G208+H208</f>
        <v>1</v>
      </c>
      <c r="J208" s="115">
        <v>891.23</v>
      </c>
      <c r="K208" s="53">
        <f t="shared" si="173"/>
        <v>891.23</v>
      </c>
      <c r="L208" s="54"/>
      <c r="M208" s="54">
        <f t="shared" ref="M208:M271" si="296">ROUND(L208*$J208,2)</f>
        <v>0</v>
      </c>
      <c r="N208" s="54"/>
      <c r="O208" s="54">
        <f t="shared" si="143"/>
        <v>0</v>
      </c>
      <c r="P208" s="54"/>
      <c r="Q208" s="54">
        <f t="shared" si="122"/>
        <v>0</v>
      </c>
      <c r="R208" s="54"/>
      <c r="S208" s="54">
        <f t="shared" si="124"/>
        <v>0</v>
      </c>
      <c r="T208" s="54"/>
      <c r="U208" s="54">
        <f t="shared" si="125"/>
        <v>0</v>
      </c>
      <c r="V208" s="54"/>
      <c r="W208" s="54">
        <f t="shared" ref="W208:W209" si="297">ROUND(V208*$J208,2)</f>
        <v>0</v>
      </c>
      <c r="X208" s="54"/>
      <c r="Y208" s="54">
        <f t="shared" si="145"/>
        <v>0</v>
      </c>
      <c r="Z208" s="54"/>
      <c r="AA208" s="54">
        <f t="shared" si="146"/>
        <v>0</v>
      </c>
      <c r="AB208" s="54"/>
      <c r="AC208" s="54">
        <f t="shared" si="147"/>
        <v>0</v>
      </c>
      <c r="AD208" s="54"/>
      <c r="AE208" s="54">
        <f t="shared" si="148"/>
        <v>0</v>
      </c>
      <c r="AF208" s="54"/>
      <c r="AG208" s="54">
        <f t="shared" si="149"/>
        <v>0</v>
      </c>
      <c r="AH208" s="54"/>
      <c r="AI208" s="54">
        <f t="shared" si="150"/>
        <v>0</v>
      </c>
      <c r="AJ208" s="54"/>
      <c r="AK208" s="54">
        <f t="shared" si="151"/>
        <v>0</v>
      </c>
      <c r="AL208" s="54"/>
      <c r="AM208" s="54">
        <f t="shared" si="152"/>
        <v>0</v>
      </c>
      <c r="AN208" s="55">
        <f t="shared" ref="AN208:AN271" si="298">SUMIF($L$11:$AM$11,"QUANTIDADE",L208:AM208)</f>
        <v>0</v>
      </c>
      <c r="AO208" s="55">
        <f t="shared" ref="AO208:AO271" si="299">SUMIF($L$11:$AM$11,"VALOR MEDIDO",L208:AM208)</f>
        <v>0</v>
      </c>
      <c r="AP208" s="55">
        <f t="shared" si="292"/>
        <v>1</v>
      </c>
      <c r="AQ208" s="57">
        <f t="shared" si="293"/>
        <v>891.23</v>
      </c>
      <c r="AR208" s="58"/>
      <c r="AS208" s="61"/>
      <c r="AT208" s="62">
        <f t="shared" si="294"/>
        <v>0</v>
      </c>
      <c r="AU208" s="63" t="str">
        <f t="shared" si="174"/>
        <v>NÃO MEDIDO</v>
      </c>
    </row>
    <row r="209" spans="1:47" s="64" customFormat="1" ht="81.75" customHeight="1" x14ac:dyDescent="0.2">
      <c r="A209" s="64" t="s">
        <v>37</v>
      </c>
      <c r="C209" s="46" t="s">
        <v>147</v>
      </c>
      <c r="D209" s="47" t="s">
        <v>477</v>
      </c>
      <c r="E209" s="48" t="s">
        <v>61</v>
      </c>
      <c r="F209" s="49">
        <v>19</v>
      </c>
      <c r="G209" s="50"/>
      <c r="H209" s="51"/>
      <c r="I209" s="49">
        <f t="shared" si="295"/>
        <v>19</v>
      </c>
      <c r="J209" s="115">
        <v>328.53</v>
      </c>
      <c r="K209" s="53">
        <f t="shared" ref="K209:K272" si="300">ROUND(($F209*$J209),2)+ROUND(($G209*$J209),2)+ROUND(($H209*$J209),2)</f>
        <v>6242.07</v>
      </c>
      <c r="L209" s="54"/>
      <c r="M209" s="54">
        <f t="shared" si="296"/>
        <v>0</v>
      </c>
      <c r="N209" s="54"/>
      <c r="O209" s="54">
        <f t="shared" si="143"/>
        <v>0</v>
      </c>
      <c r="P209" s="54"/>
      <c r="Q209" s="54">
        <f t="shared" si="122"/>
        <v>0</v>
      </c>
      <c r="R209" s="54"/>
      <c r="S209" s="54">
        <f t="shared" si="124"/>
        <v>0</v>
      </c>
      <c r="T209" s="54"/>
      <c r="U209" s="54">
        <f t="shared" si="125"/>
        <v>0</v>
      </c>
      <c r="V209" s="54"/>
      <c r="W209" s="54">
        <f t="shared" si="297"/>
        <v>0</v>
      </c>
      <c r="X209" s="54"/>
      <c r="Y209" s="54">
        <f t="shared" si="145"/>
        <v>0</v>
      </c>
      <c r="Z209" s="54"/>
      <c r="AA209" s="54">
        <f t="shared" si="146"/>
        <v>0</v>
      </c>
      <c r="AB209" s="54"/>
      <c r="AC209" s="54">
        <f t="shared" si="147"/>
        <v>0</v>
      </c>
      <c r="AD209" s="54"/>
      <c r="AE209" s="54">
        <f t="shared" si="148"/>
        <v>0</v>
      </c>
      <c r="AF209" s="54"/>
      <c r="AG209" s="54">
        <f t="shared" si="149"/>
        <v>0</v>
      </c>
      <c r="AH209" s="54"/>
      <c r="AI209" s="54">
        <f t="shared" si="150"/>
        <v>0</v>
      </c>
      <c r="AJ209" s="54"/>
      <c r="AK209" s="54">
        <f t="shared" si="151"/>
        <v>0</v>
      </c>
      <c r="AL209" s="54"/>
      <c r="AM209" s="54">
        <f t="shared" si="152"/>
        <v>0</v>
      </c>
      <c r="AN209" s="55">
        <f t="shared" si="298"/>
        <v>0</v>
      </c>
      <c r="AO209" s="55">
        <f t="shared" si="299"/>
        <v>0</v>
      </c>
      <c r="AP209" s="55">
        <f t="shared" si="292"/>
        <v>19</v>
      </c>
      <c r="AQ209" s="57">
        <f t="shared" si="293"/>
        <v>6242.07</v>
      </c>
      <c r="AR209" s="58"/>
      <c r="AS209" s="61"/>
      <c r="AT209" s="62">
        <f t="shared" si="294"/>
        <v>0</v>
      </c>
      <c r="AU209" s="63" t="str">
        <f t="shared" ref="AU209:AU272" si="301">IF(AT209&lt;&gt;0,"MEDIDO","NÃO MEDIDO")</f>
        <v>NÃO MEDIDO</v>
      </c>
    </row>
    <row r="210" spans="1:47" s="64" customFormat="1" ht="30" customHeight="1" x14ac:dyDescent="0.2">
      <c r="A210" s="6" t="s">
        <v>33</v>
      </c>
      <c r="B210" s="6"/>
      <c r="C210" s="46">
        <v>11</v>
      </c>
      <c r="D210" s="47" t="s">
        <v>150</v>
      </c>
      <c r="E210" s="48"/>
      <c r="F210" s="49"/>
      <c r="G210" s="50"/>
      <c r="H210" s="51"/>
      <c r="I210" s="49">
        <f t="shared" si="295"/>
        <v>0</v>
      </c>
      <c r="J210" s="52"/>
      <c r="K210" s="53">
        <f t="shared" si="300"/>
        <v>0</v>
      </c>
      <c r="L210" s="54"/>
      <c r="M210" s="54">
        <f t="shared" si="296"/>
        <v>0</v>
      </c>
      <c r="N210" s="54"/>
      <c r="O210" s="54">
        <f t="shared" ref="O210:O214" si="302">ROUND(N210*$J210,2)</f>
        <v>0</v>
      </c>
      <c r="P210" s="54"/>
      <c r="Q210" s="54">
        <f t="shared" ref="Q210:Q213" si="303">ROUND(P210*$J210,2)</f>
        <v>0</v>
      </c>
      <c r="R210" s="54"/>
      <c r="S210" s="54">
        <f t="shared" ref="S210:S214" si="304">ROUND(R210*$J210,2)</f>
        <v>0</v>
      </c>
      <c r="T210" s="54"/>
      <c r="U210" s="54">
        <f t="shared" ref="U210:U214" si="305">ROUND(T210*$J210,2)</f>
        <v>0</v>
      </c>
      <c r="V210" s="54"/>
      <c r="W210" s="54">
        <f t="shared" ref="W210:W214" si="306">ROUND(V210*$J210,2)</f>
        <v>0</v>
      </c>
      <c r="X210" s="54"/>
      <c r="Y210" s="54">
        <f t="shared" ref="Y210:Y214" si="307">ROUND(X210*$J210,2)</f>
        <v>0</v>
      </c>
      <c r="Z210" s="54"/>
      <c r="AA210" s="54">
        <f t="shared" ref="AA210:AA214" si="308">ROUND(Z210*$J210,2)</f>
        <v>0</v>
      </c>
      <c r="AB210" s="54"/>
      <c r="AC210" s="54">
        <f t="shared" ref="AC210:AC214" si="309">ROUND(AB210*$J210,2)</f>
        <v>0</v>
      </c>
      <c r="AD210" s="54"/>
      <c r="AE210" s="54">
        <f t="shared" ref="AE210:AE214" si="310">ROUND(AD210*$J210,2)</f>
        <v>0</v>
      </c>
      <c r="AF210" s="54"/>
      <c r="AG210" s="54">
        <f t="shared" ref="AG210:AG214" si="311">ROUND(AF210*$J210,2)</f>
        <v>0</v>
      </c>
      <c r="AH210" s="54"/>
      <c r="AI210" s="54">
        <f t="shared" ref="AI210:AI214" si="312">ROUND(AH210*$J210,2)</f>
        <v>0</v>
      </c>
      <c r="AJ210" s="54"/>
      <c r="AK210" s="54">
        <f t="shared" ref="AK210:AK214" si="313">ROUND(AJ210*$J210,2)</f>
        <v>0</v>
      </c>
      <c r="AL210" s="54"/>
      <c r="AM210" s="54">
        <f t="shared" ref="AM210:AM214" si="314">ROUND(AL210*$J210,2)</f>
        <v>0</v>
      </c>
      <c r="AN210" s="55">
        <f t="shared" si="298"/>
        <v>0</v>
      </c>
      <c r="AO210" s="55">
        <f t="shared" si="299"/>
        <v>0</v>
      </c>
      <c r="AP210" s="55">
        <f t="shared" si="292"/>
        <v>0</v>
      </c>
      <c r="AQ210" s="57">
        <f t="shared" si="293"/>
        <v>0</v>
      </c>
      <c r="AR210" s="58"/>
      <c r="AS210" s="61"/>
      <c r="AT210" s="62">
        <f t="shared" si="294"/>
        <v>0</v>
      </c>
      <c r="AU210" s="60" t="str">
        <f>IF(COUNTIF(AU211:AU214,"MEDIDO")&lt;&gt;0,"MEDIDO","NÃO MEDIDO")</f>
        <v>NÃO MEDIDO</v>
      </c>
    </row>
    <row r="211" spans="1:47" s="64" customFormat="1" ht="30" customHeight="1" x14ac:dyDescent="0.2">
      <c r="A211" s="6" t="s">
        <v>33</v>
      </c>
      <c r="B211" s="6"/>
      <c r="C211" s="46">
        <v>110100</v>
      </c>
      <c r="D211" s="47" t="s">
        <v>151</v>
      </c>
      <c r="E211" s="48"/>
      <c r="F211" s="49"/>
      <c r="G211" s="50"/>
      <c r="H211" s="51"/>
      <c r="I211" s="49">
        <f t="shared" si="295"/>
        <v>0</v>
      </c>
      <c r="J211" s="52"/>
      <c r="K211" s="53">
        <f t="shared" si="300"/>
        <v>0</v>
      </c>
      <c r="L211" s="54"/>
      <c r="M211" s="54">
        <f t="shared" si="296"/>
        <v>0</v>
      </c>
      <c r="N211" s="54"/>
      <c r="O211" s="54">
        <f t="shared" si="302"/>
        <v>0</v>
      </c>
      <c r="P211" s="54"/>
      <c r="Q211" s="54">
        <f t="shared" si="303"/>
        <v>0</v>
      </c>
      <c r="R211" s="54"/>
      <c r="S211" s="54">
        <f t="shared" si="304"/>
        <v>0</v>
      </c>
      <c r="T211" s="54"/>
      <c r="U211" s="54">
        <f t="shared" si="305"/>
        <v>0</v>
      </c>
      <c r="V211" s="54"/>
      <c r="W211" s="54">
        <f t="shared" si="306"/>
        <v>0</v>
      </c>
      <c r="X211" s="54"/>
      <c r="Y211" s="54">
        <f t="shared" si="307"/>
        <v>0</v>
      </c>
      <c r="Z211" s="54"/>
      <c r="AA211" s="54">
        <f t="shared" si="308"/>
        <v>0</v>
      </c>
      <c r="AB211" s="54"/>
      <c r="AC211" s="54">
        <f t="shared" si="309"/>
        <v>0</v>
      </c>
      <c r="AD211" s="54"/>
      <c r="AE211" s="54">
        <f t="shared" si="310"/>
        <v>0</v>
      </c>
      <c r="AF211" s="54"/>
      <c r="AG211" s="54">
        <f t="shared" si="311"/>
        <v>0</v>
      </c>
      <c r="AH211" s="54"/>
      <c r="AI211" s="54">
        <f t="shared" si="312"/>
        <v>0</v>
      </c>
      <c r="AJ211" s="54"/>
      <c r="AK211" s="54">
        <f t="shared" si="313"/>
        <v>0</v>
      </c>
      <c r="AL211" s="54"/>
      <c r="AM211" s="54">
        <f t="shared" si="314"/>
        <v>0</v>
      </c>
      <c r="AN211" s="55">
        <f t="shared" si="298"/>
        <v>0</v>
      </c>
      <c r="AO211" s="55">
        <f t="shared" si="299"/>
        <v>0</v>
      </c>
      <c r="AP211" s="55">
        <f t="shared" si="292"/>
        <v>0</v>
      </c>
      <c r="AQ211" s="57">
        <f t="shared" si="293"/>
        <v>0</v>
      </c>
      <c r="AR211" s="58"/>
      <c r="AS211" s="61"/>
      <c r="AT211" s="62">
        <f t="shared" si="294"/>
        <v>0</v>
      </c>
      <c r="AU211" s="60" t="str">
        <f>IF(COUNTIF(AU212:AU214,"MEDIDO")&lt;&gt;0,"MEDIDO","NÃO MEDIDO")</f>
        <v>NÃO MEDIDO</v>
      </c>
    </row>
    <row r="212" spans="1:47" s="64" customFormat="1" ht="59.25" customHeight="1" x14ac:dyDescent="0.2">
      <c r="A212" s="64" t="s">
        <v>37</v>
      </c>
      <c r="C212" s="46" t="s">
        <v>219</v>
      </c>
      <c r="D212" s="47" t="s">
        <v>220</v>
      </c>
      <c r="E212" s="48" t="s">
        <v>58</v>
      </c>
      <c r="F212" s="49">
        <v>254</v>
      </c>
      <c r="G212" s="50"/>
      <c r="H212" s="51"/>
      <c r="I212" s="49">
        <f t="shared" si="295"/>
        <v>254</v>
      </c>
      <c r="J212" s="115">
        <v>42.29</v>
      </c>
      <c r="K212" s="53">
        <f t="shared" si="300"/>
        <v>10741.66</v>
      </c>
      <c r="L212" s="54"/>
      <c r="M212" s="54">
        <f t="shared" si="296"/>
        <v>0</v>
      </c>
      <c r="N212" s="54"/>
      <c r="O212" s="54">
        <f t="shared" si="302"/>
        <v>0</v>
      </c>
      <c r="P212" s="54"/>
      <c r="Q212" s="54">
        <f t="shared" si="303"/>
        <v>0</v>
      </c>
      <c r="R212" s="54"/>
      <c r="S212" s="54">
        <f t="shared" si="304"/>
        <v>0</v>
      </c>
      <c r="T212" s="54"/>
      <c r="U212" s="54">
        <f t="shared" si="305"/>
        <v>0</v>
      </c>
      <c r="V212" s="54"/>
      <c r="W212" s="54">
        <f t="shared" si="306"/>
        <v>0</v>
      </c>
      <c r="X212" s="54"/>
      <c r="Y212" s="54">
        <f t="shared" si="307"/>
        <v>0</v>
      </c>
      <c r="Z212" s="54"/>
      <c r="AA212" s="54">
        <f t="shared" si="308"/>
        <v>0</v>
      </c>
      <c r="AB212" s="54"/>
      <c r="AC212" s="54">
        <f t="shared" si="309"/>
        <v>0</v>
      </c>
      <c r="AD212" s="54"/>
      <c r="AE212" s="54">
        <f t="shared" si="310"/>
        <v>0</v>
      </c>
      <c r="AF212" s="54"/>
      <c r="AG212" s="54">
        <f t="shared" si="311"/>
        <v>0</v>
      </c>
      <c r="AH212" s="54"/>
      <c r="AI212" s="54">
        <f t="shared" si="312"/>
        <v>0</v>
      </c>
      <c r="AJ212" s="54"/>
      <c r="AK212" s="54">
        <f t="shared" si="313"/>
        <v>0</v>
      </c>
      <c r="AL212" s="54"/>
      <c r="AM212" s="54">
        <f t="shared" si="314"/>
        <v>0</v>
      </c>
      <c r="AN212" s="55">
        <f t="shared" si="298"/>
        <v>0</v>
      </c>
      <c r="AO212" s="55">
        <f t="shared" si="299"/>
        <v>0</v>
      </c>
      <c r="AP212" s="55">
        <f t="shared" si="292"/>
        <v>254</v>
      </c>
      <c r="AQ212" s="57">
        <f t="shared" si="293"/>
        <v>10741.66</v>
      </c>
      <c r="AR212" s="58"/>
      <c r="AS212" s="61"/>
      <c r="AT212" s="62">
        <f t="shared" si="294"/>
        <v>0</v>
      </c>
      <c r="AU212" s="63" t="str">
        <f t="shared" si="301"/>
        <v>NÃO MEDIDO</v>
      </c>
    </row>
    <row r="213" spans="1:47" s="64" customFormat="1" ht="39" customHeight="1" x14ac:dyDescent="0.2">
      <c r="A213" s="64" t="s">
        <v>37</v>
      </c>
      <c r="C213" s="46" t="s">
        <v>221</v>
      </c>
      <c r="D213" s="47" t="s">
        <v>222</v>
      </c>
      <c r="E213" s="48" t="s">
        <v>58</v>
      </c>
      <c r="F213" s="49">
        <v>254</v>
      </c>
      <c r="G213" s="50"/>
      <c r="H213" s="51"/>
      <c r="I213" s="49">
        <f t="shared" si="295"/>
        <v>254</v>
      </c>
      <c r="J213" s="115">
        <v>31.09</v>
      </c>
      <c r="K213" s="53">
        <f t="shared" si="300"/>
        <v>7896.86</v>
      </c>
      <c r="L213" s="54"/>
      <c r="M213" s="54">
        <f t="shared" si="296"/>
        <v>0</v>
      </c>
      <c r="N213" s="54"/>
      <c r="O213" s="54">
        <f t="shared" si="302"/>
        <v>0</v>
      </c>
      <c r="P213" s="54"/>
      <c r="Q213" s="54">
        <f t="shared" si="303"/>
        <v>0</v>
      </c>
      <c r="R213" s="54"/>
      <c r="S213" s="54">
        <f t="shared" si="304"/>
        <v>0</v>
      </c>
      <c r="T213" s="54"/>
      <c r="U213" s="54">
        <f t="shared" si="305"/>
        <v>0</v>
      </c>
      <c r="V213" s="54"/>
      <c r="W213" s="54">
        <f t="shared" si="306"/>
        <v>0</v>
      </c>
      <c r="X213" s="54"/>
      <c r="Y213" s="54">
        <f t="shared" si="307"/>
        <v>0</v>
      </c>
      <c r="Z213" s="54"/>
      <c r="AA213" s="54">
        <f t="shared" si="308"/>
        <v>0</v>
      </c>
      <c r="AB213" s="54"/>
      <c r="AC213" s="54">
        <f t="shared" si="309"/>
        <v>0</v>
      </c>
      <c r="AD213" s="54"/>
      <c r="AE213" s="54">
        <f t="shared" si="310"/>
        <v>0</v>
      </c>
      <c r="AF213" s="54"/>
      <c r="AG213" s="54">
        <f t="shared" si="311"/>
        <v>0</v>
      </c>
      <c r="AH213" s="54"/>
      <c r="AI213" s="54">
        <f t="shared" si="312"/>
        <v>0</v>
      </c>
      <c r="AJ213" s="54"/>
      <c r="AK213" s="54">
        <f t="shared" si="313"/>
        <v>0</v>
      </c>
      <c r="AL213" s="54"/>
      <c r="AM213" s="54">
        <f t="shared" si="314"/>
        <v>0</v>
      </c>
      <c r="AN213" s="55">
        <f t="shared" si="298"/>
        <v>0</v>
      </c>
      <c r="AO213" s="55">
        <f t="shared" si="299"/>
        <v>0</v>
      </c>
      <c r="AP213" s="55">
        <f t="shared" si="292"/>
        <v>254</v>
      </c>
      <c r="AQ213" s="57">
        <f t="shared" si="293"/>
        <v>7896.86</v>
      </c>
      <c r="AR213" s="58"/>
      <c r="AS213" s="61"/>
      <c r="AT213" s="62">
        <f t="shared" si="294"/>
        <v>0</v>
      </c>
      <c r="AU213" s="63" t="str">
        <f t="shared" si="301"/>
        <v>NÃO MEDIDO</v>
      </c>
    </row>
    <row r="214" spans="1:47" s="64" customFormat="1" ht="50.25" customHeight="1" x14ac:dyDescent="0.2">
      <c r="A214" s="64" t="s">
        <v>37</v>
      </c>
      <c r="C214" s="46" t="s">
        <v>478</v>
      </c>
      <c r="D214" s="47" t="s">
        <v>479</v>
      </c>
      <c r="E214" s="48" t="s">
        <v>58</v>
      </c>
      <c r="F214" s="49">
        <v>254</v>
      </c>
      <c r="G214" s="50"/>
      <c r="H214" s="51"/>
      <c r="I214" s="49">
        <f t="shared" si="295"/>
        <v>254</v>
      </c>
      <c r="J214" s="115">
        <v>52.57</v>
      </c>
      <c r="K214" s="53">
        <f t="shared" si="300"/>
        <v>13352.78</v>
      </c>
      <c r="L214" s="54"/>
      <c r="M214" s="54">
        <f t="shared" si="296"/>
        <v>0</v>
      </c>
      <c r="N214" s="54"/>
      <c r="O214" s="54">
        <f t="shared" si="302"/>
        <v>0</v>
      </c>
      <c r="P214" s="54"/>
      <c r="Q214" s="54">
        <f t="shared" ref="Q214" si="315">ROUND(P214*$J214,2)</f>
        <v>0</v>
      </c>
      <c r="R214" s="54"/>
      <c r="S214" s="54">
        <f t="shared" si="304"/>
        <v>0</v>
      </c>
      <c r="T214" s="54"/>
      <c r="U214" s="54">
        <f t="shared" si="305"/>
        <v>0</v>
      </c>
      <c r="V214" s="54"/>
      <c r="W214" s="54">
        <f t="shared" si="306"/>
        <v>0</v>
      </c>
      <c r="X214" s="54"/>
      <c r="Y214" s="54">
        <f t="shared" si="307"/>
        <v>0</v>
      </c>
      <c r="Z214" s="54"/>
      <c r="AA214" s="54">
        <f t="shared" si="308"/>
        <v>0</v>
      </c>
      <c r="AB214" s="54"/>
      <c r="AC214" s="54">
        <f t="shared" si="309"/>
        <v>0</v>
      </c>
      <c r="AD214" s="54"/>
      <c r="AE214" s="54">
        <f t="shared" si="310"/>
        <v>0</v>
      </c>
      <c r="AF214" s="54"/>
      <c r="AG214" s="54">
        <f t="shared" si="311"/>
        <v>0</v>
      </c>
      <c r="AH214" s="54"/>
      <c r="AI214" s="54">
        <f t="shared" si="312"/>
        <v>0</v>
      </c>
      <c r="AJ214" s="54"/>
      <c r="AK214" s="54">
        <f t="shared" si="313"/>
        <v>0</v>
      </c>
      <c r="AL214" s="54"/>
      <c r="AM214" s="54">
        <f t="shared" si="314"/>
        <v>0</v>
      </c>
      <c r="AN214" s="55">
        <f t="shared" si="298"/>
        <v>0</v>
      </c>
      <c r="AO214" s="55">
        <f t="shared" si="299"/>
        <v>0</v>
      </c>
      <c r="AP214" s="55">
        <f t="shared" si="292"/>
        <v>254</v>
      </c>
      <c r="AQ214" s="57">
        <f t="shared" si="293"/>
        <v>13352.78</v>
      </c>
      <c r="AR214" s="58"/>
      <c r="AS214" s="61"/>
      <c r="AT214" s="62">
        <f t="shared" si="294"/>
        <v>0</v>
      </c>
      <c r="AU214" s="63" t="str">
        <f t="shared" si="301"/>
        <v>NÃO MEDIDO</v>
      </c>
    </row>
    <row r="215" spans="1:47" s="64" customFormat="1" ht="30" customHeight="1" x14ac:dyDescent="0.2">
      <c r="A215" s="6" t="s">
        <v>33</v>
      </c>
      <c r="B215" s="6"/>
      <c r="C215" s="46">
        <v>14</v>
      </c>
      <c r="D215" s="47" t="s">
        <v>480</v>
      </c>
      <c r="E215" s="48"/>
      <c r="F215" s="49"/>
      <c r="G215" s="50"/>
      <c r="H215" s="51"/>
      <c r="I215" s="49">
        <f t="shared" si="295"/>
        <v>0</v>
      </c>
      <c r="J215" s="52"/>
      <c r="K215" s="53">
        <f t="shared" si="300"/>
        <v>0</v>
      </c>
      <c r="L215" s="54"/>
      <c r="M215" s="54">
        <f t="shared" si="296"/>
        <v>0</v>
      </c>
      <c r="N215" s="54"/>
      <c r="O215" s="54">
        <f t="shared" ref="O215:O217" si="316">ROUND(N215*$J215,2)</f>
        <v>0</v>
      </c>
      <c r="P215" s="54"/>
      <c r="Q215" s="54">
        <f t="shared" ref="Q215:Q217" si="317">ROUND(P215*$J215,2)</f>
        <v>0</v>
      </c>
      <c r="R215" s="54"/>
      <c r="S215" s="54">
        <f t="shared" ref="S215:S217" si="318">ROUND(R215*$J215,2)</f>
        <v>0</v>
      </c>
      <c r="T215" s="54"/>
      <c r="U215" s="54">
        <f t="shared" ref="U215:U217" si="319">ROUND(T215*$J215,2)</f>
        <v>0</v>
      </c>
      <c r="V215" s="54"/>
      <c r="W215" s="54">
        <f t="shared" ref="W215:W217" si="320">ROUND(V215*$J215,2)</f>
        <v>0</v>
      </c>
      <c r="X215" s="54"/>
      <c r="Y215" s="54">
        <f t="shared" ref="Y215:Y217" si="321">ROUND(X215*$J215,2)</f>
        <v>0</v>
      </c>
      <c r="Z215" s="54"/>
      <c r="AA215" s="54">
        <f t="shared" ref="AA215:AA217" si="322">ROUND(Z215*$J215,2)</f>
        <v>0</v>
      </c>
      <c r="AB215" s="54"/>
      <c r="AC215" s="54">
        <f t="shared" ref="AC215:AC217" si="323">ROUND(AB215*$J215,2)</f>
        <v>0</v>
      </c>
      <c r="AD215" s="54"/>
      <c r="AE215" s="54">
        <f t="shared" ref="AE215:AE217" si="324">ROUND(AD215*$J215,2)</f>
        <v>0</v>
      </c>
      <c r="AF215" s="54"/>
      <c r="AG215" s="54">
        <f t="shared" ref="AG215:AG217" si="325">ROUND(AF215*$J215,2)</f>
        <v>0</v>
      </c>
      <c r="AH215" s="54"/>
      <c r="AI215" s="54">
        <f t="shared" ref="AI215:AI217" si="326">ROUND(AH215*$J215,2)</f>
        <v>0</v>
      </c>
      <c r="AJ215" s="54"/>
      <c r="AK215" s="54">
        <f t="shared" ref="AK215:AK217" si="327">ROUND(AJ215*$J215,2)</f>
        <v>0</v>
      </c>
      <c r="AL215" s="54"/>
      <c r="AM215" s="54">
        <f t="shared" ref="AM215:AM217" si="328">ROUND(AL215*$J215,2)</f>
        <v>0</v>
      </c>
      <c r="AN215" s="55">
        <f t="shared" si="298"/>
        <v>0</v>
      </c>
      <c r="AO215" s="55">
        <f t="shared" si="299"/>
        <v>0</v>
      </c>
      <c r="AP215" s="55">
        <f t="shared" si="292"/>
        <v>0</v>
      </c>
      <c r="AQ215" s="57">
        <f t="shared" si="293"/>
        <v>0</v>
      </c>
      <c r="AR215" s="58"/>
      <c r="AS215" s="61"/>
      <c r="AT215" s="62">
        <f t="shared" si="294"/>
        <v>0</v>
      </c>
      <c r="AU215" s="60" t="str">
        <f>IF(COUNTIF(AU216:AU265,"MEDIDO")&lt;&gt;0,"MEDIDO","NÃO MEDIDO")</f>
        <v>NÃO MEDIDO</v>
      </c>
    </row>
    <row r="216" spans="1:47" s="64" customFormat="1" ht="30" customHeight="1" x14ac:dyDescent="0.2">
      <c r="A216" s="6" t="s">
        <v>33</v>
      </c>
      <c r="B216" s="6"/>
      <c r="C216" s="46">
        <v>140400</v>
      </c>
      <c r="D216" s="47" t="s">
        <v>226</v>
      </c>
      <c r="E216" s="48"/>
      <c r="F216" s="49"/>
      <c r="G216" s="50"/>
      <c r="H216" s="51"/>
      <c r="I216" s="49">
        <f t="shared" si="295"/>
        <v>0</v>
      </c>
      <c r="J216" s="52"/>
      <c r="K216" s="53">
        <f t="shared" si="300"/>
        <v>0</v>
      </c>
      <c r="L216" s="54"/>
      <c r="M216" s="54">
        <f t="shared" si="296"/>
        <v>0</v>
      </c>
      <c r="N216" s="54"/>
      <c r="O216" s="54">
        <f t="shared" si="316"/>
        <v>0</v>
      </c>
      <c r="P216" s="54"/>
      <c r="Q216" s="54">
        <f t="shared" si="317"/>
        <v>0</v>
      </c>
      <c r="R216" s="54"/>
      <c r="S216" s="54">
        <f t="shared" si="318"/>
        <v>0</v>
      </c>
      <c r="T216" s="54"/>
      <c r="U216" s="54">
        <f t="shared" si="319"/>
        <v>0</v>
      </c>
      <c r="V216" s="54"/>
      <c r="W216" s="54">
        <f t="shared" si="320"/>
        <v>0</v>
      </c>
      <c r="X216" s="54"/>
      <c r="Y216" s="54">
        <f t="shared" si="321"/>
        <v>0</v>
      </c>
      <c r="Z216" s="54"/>
      <c r="AA216" s="54">
        <f t="shared" si="322"/>
        <v>0</v>
      </c>
      <c r="AB216" s="54"/>
      <c r="AC216" s="54">
        <f t="shared" si="323"/>
        <v>0</v>
      </c>
      <c r="AD216" s="54"/>
      <c r="AE216" s="54">
        <f t="shared" si="324"/>
        <v>0</v>
      </c>
      <c r="AF216" s="54"/>
      <c r="AG216" s="54">
        <f t="shared" si="325"/>
        <v>0</v>
      </c>
      <c r="AH216" s="54"/>
      <c r="AI216" s="54">
        <f t="shared" si="326"/>
        <v>0</v>
      </c>
      <c r="AJ216" s="54"/>
      <c r="AK216" s="54">
        <f t="shared" si="327"/>
        <v>0</v>
      </c>
      <c r="AL216" s="54"/>
      <c r="AM216" s="54">
        <f t="shared" si="328"/>
        <v>0</v>
      </c>
      <c r="AN216" s="55">
        <f t="shared" si="298"/>
        <v>0</v>
      </c>
      <c r="AO216" s="55">
        <f t="shared" si="299"/>
        <v>0</v>
      </c>
      <c r="AP216" s="55">
        <f t="shared" si="292"/>
        <v>0</v>
      </c>
      <c r="AQ216" s="57">
        <f t="shared" si="293"/>
        <v>0</v>
      </c>
      <c r="AR216" s="58"/>
      <c r="AS216" s="61"/>
      <c r="AT216" s="62">
        <f t="shared" si="294"/>
        <v>0</v>
      </c>
      <c r="AU216" s="60" t="str">
        <f>IF(COUNTIF(AU217:AU219,"MEDIDO")&lt;&gt;0,"MEDIDO","NÃO MEDIDO")</f>
        <v>NÃO MEDIDO</v>
      </c>
    </row>
    <row r="217" spans="1:47" s="64" customFormat="1" ht="39.75" customHeight="1" x14ac:dyDescent="0.2">
      <c r="A217" s="64" t="s">
        <v>37</v>
      </c>
      <c r="C217" s="46" t="s">
        <v>223</v>
      </c>
      <c r="D217" s="47" t="s">
        <v>253</v>
      </c>
      <c r="E217" s="48" t="s">
        <v>61</v>
      </c>
      <c r="F217" s="49">
        <v>9</v>
      </c>
      <c r="G217" s="50"/>
      <c r="H217" s="51"/>
      <c r="I217" s="49">
        <f t="shared" si="295"/>
        <v>9</v>
      </c>
      <c r="J217" s="115">
        <v>7.81</v>
      </c>
      <c r="K217" s="53">
        <f t="shared" si="300"/>
        <v>70.290000000000006</v>
      </c>
      <c r="L217" s="54"/>
      <c r="M217" s="54">
        <f t="shared" si="296"/>
        <v>0</v>
      </c>
      <c r="N217" s="54"/>
      <c r="O217" s="54">
        <f t="shared" si="316"/>
        <v>0</v>
      </c>
      <c r="P217" s="54"/>
      <c r="Q217" s="54">
        <f t="shared" si="317"/>
        <v>0</v>
      </c>
      <c r="R217" s="54"/>
      <c r="S217" s="54">
        <f t="shared" si="318"/>
        <v>0</v>
      </c>
      <c r="T217" s="54"/>
      <c r="U217" s="54">
        <f t="shared" si="319"/>
        <v>0</v>
      </c>
      <c r="V217" s="54"/>
      <c r="W217" s="54">
        <f t="shared" si="320"/>
        <v>0</v>
      </c>
      <c r="X217" s="54"/>
      <c r="Y217" s="54">
        <f t="shared" si="321"/>
        <v>0</v>
      </c>
      <c r="Z217" s="54"/>
      <c r="AA217" s="54">
        <f t="shared" si="322"/>
        <v>0</v>
      </c>
      <c r="AB217" s="54"/>
      <c r="AC217" s="54">
        <f t="shared" si="323"/>
        <v>0</v>
      </c>
      <c r="AD217" s="54"/>
      <c r="AE217" s="54">
        <f t="shared" si="324"/>
        <v>0</v>
      </c>
      <c r="AF217" s="54"/>
      <c r="AG217" s="54">
        <f t="shared" si="325"/>
        <v>0</v>
      </c>
      <c r="AH217" s="54"/>
      <c r="AI217" s="54">
        <f t="shared" si="326"/>
        <v>0</v>
      </c>
      <c r="AJ217" s="54"/>
      <c r="AK217" s="54">
        <f t="shared" si="327"/>
        <v>0</v>
      </c>
      <c r="AL217" s="54"/>
      <c r="AM217" s="54">
        <f t="shared" si="328"/>
        <v>0</v>
      </c>
      <c r="AN217" s="55">
        <f t="shared" si="298"/>
        <v>0</v>
      </c>
      <c r="AO217" s="55">
        <f t="shared" si="299"/>
        <v>0</v>
      </c>
      <c r="AP217" s="55">
        <f t="shared" si="292"/>
        <v>9</v>
      </c>
      <c r="AQ217" s="57">
        <f t="shared" si="293"/>
        <v>70.290000000000006</v>
      </c>
      <c r="AR217" s="58"/>
      <c r="AS217" s="61"/>
      <c r="AT217" s="62">
        <f t="shared" si="294"/>
        <v>0</v>
      </c>
      <c r="AU217" s="63" t="str">
        <f t="shared" si="301"/>
        <v>NÃO MEDIDO</v>
      </c>
    </row>
    <row r="218" spans="1:47" s="64" customFormat="1" ht="45" customHeight="1" x14ac:dyDescent="0.2">
      <c r="A218" s="64" t="s">
        <v>37</v>
      </c>
      <c r="C218" s="46" t="s">
        <v>224</v>
      </c>
      <c r="D218" s="47" t="s">
        <v>251</v>
      </c>
      <c r="E218" s="48" t="s">
        <v>58</v>
      </c>
      <c r="F218" s="49">
        <v>19.5</v>
      </c>
      <c r="G218" s="50"/>
      <c r="H218" s="51"/>
      <c r="I218" s="49">
        <f t="shared" si="295"/>
        <v>19.5</v>
      </c>
      <c r="J218" s="115">
        <v>1.37</v>
      </c>
      <c r="K218" s="53">
        <f t="shared" si="300"/>
        <v>26.72</v>
      </c>
      <c r="L218" s="54"/>
      <c r="M218" s="54">
        <f t="shared" si="296"/>
        <v>0</v>
      </c>
      <c r="N218" s="54"/>
      <c r="O218" s="54">
        <f t="shared" ref="O218:O219" si="329">ROUND(N218*$J218,2)</f>
        <v>0</v>
      </c>
      <c r="P218" s="54"/>
      <c r="Q218" s="54">
        <f t="shared" ref="Q218:Q219" si="330">ROUND(P218*$J218,2)</f>
        <v>0</v>
      </c>
      <c r="R218" s="54"/>
      <c r="S218" s="54">
        <f t="shared" ref="S218:S219" si="331">ROUND(R218*$J218,2)</f>
        <v>0</v>
      </c>
      <c r="T218" s="54"/>
      <c r="U218" s="54">
        <f t="shared" ref="U218:U219" si="332">ROUND(T218*$J218,2)</f>
        <v>0</v>
      </c>
      <c r="V218" s="54"/>
      <c r="W218" s="54">
        <f t="shared" ref="W218:W219" si="333">ROUND(V218*$J218,2)</f>
        <v>0</v>
      </c>
      <c r="X218" s="54"/>
      <c r="Y218" s="54">
        <f t="shared" ref="Y218:Y219" si="334">ROUND(X218*$J218,2)</f>
        <v>0</v>
      </c>
      <c r="Z218" s="54"/>
      <c r="AA218" s="54">
        <f t="shared" ref="AA218:AA219" si="335">ROUND(Z218*$J218,2)</f>
        <v>0</v>
      </c>
      <c r="AB218" s="54"/>
      <c r="AC218" s="54">
        <f t="shared" ref="AC218:AC219" si="336">ROUND(AB218*$J218,2)</f>
        <v>0</v>
      </c>
      <c r="AD218" s="54"/>
      <c r="AE218" s="54">
        <f t="shared" ref="AE218:AE219" si="337">ROUND(AD218*$J218,2)</f>
        <v>0</v>
      </c>
      <c r="AF218" s="54"/>
      <c r="AG218" s="54">
        <f t="shared" ref="AG218:AG219" si="338">ROUND(AF218*$J218,2)</f>
        <v>0</v>
      </c>
      <c r="AH218" s="54"/>
      <c r="AI218" s="54">
        <f t="shared" ref="AI218:AI219" si="339">ROUND(AH218*$J218,2)</f>
        <v>0</v>
      </c>
      <c r="AJ218" s="54"/>
      <c r="AK218" s="54">
        <f t="shared" ref="AK218:AK219" si="340">ROUND(AJ218*$J218,2)</f>
        <v>0</v>
      </c>
      <c r="AL218" s="54"/>
      <c r="AM218" s="54">
        <f t="shared" ref="AM218:AM219" si="341">ROUND(AL218*$J218,2)</f>
        <v>0</v>
      </c>
      <c r="AN218" s="55">
        <f t="shared" si="298"/>
        <v>0</v>
      </c>
      <c r="AO218" s="55">
        <f t="shared" si="299"/>
        <v>0</v>
      </c>
      <c r="AP218" s="55">
        <f t="shared" si="292"/>
        <v>19.5</v>
      </c>
      <c r="AQ218" s="57">
        <f t="shared" si="293"/>
        <v>26.72</v>
      </c>
      <c r="AR218" s="58"/>
      <c r="AS218" s="61"/>
      <c r="AT218" s="62">
        <f t="shared" si="294"/>
        <v>0</v>
      </c>
      <c r="AU218" s="63" t="str">
        <f t="shared" si="301"/>
        <v>NÃO MEDIDO</v>
      </c>
    </row>
    <row r="219" spans="1:47" s="64" customFormat="1" ht="32.25" customHeight="1" x14ac:dyDescent="0.2">
      <c r="A219" s="64" t="s">
        <v>37</v>
      </c>
      <c r="C219" s="46" t="s">
        <v>225</v>
      </c>
      <c r="D219" s="47" t="s">
        <v>252</v>
      </c>
      <c r="E219" s="48" t="s">
        <v>58</v>
      </c>
      <c r="F219" s="49">
        <v>20</v>
      </c>
      <c r="G219" s="50"/>
      <c r="H219" s="51"/>
      <c r="I219" s="49">
        <f t="shared" si="295"/>
        <v>20</v>
      </c>
      <c r="J219" s="115">
        <v>3.17</v>
      </c>
      <c r="K219" s="53">
        <f t="shared" si="300"/>
        <v>63.4</v>
      </c>
      <c r="L219" s="54"/>
      <c r="M219" s="54">
        <f t="shared" si="296"/>
        <v>0</v>
      </c>
      <c r="N219" s="54"/>
      <c r="O219" s="54">
        <f t="shared" si="329"/>
        <v>0</v>
      </c>
      <c r="P219" s="54"/>
      <c r="Q219" s="54">
        <f t="shared" si="330"/>
        <v>0</v>
      </c>
      <c r="R219" s="54"/>
      <c r="S219" s="54">
        <f t="shared" si="331"/>
        <v>0</v>
      </c>
      <c r="T219" s="54"/>
      <c r="U219" s="54">
        <f t="shared" si="332"/>
        <v>0</v>
      </c>
      <c r="V219" s="54"/>
      <c r="W219" s="54">
        <f t="shared" si="333"/>
        <v>0</v>
      </c>
      <c r="X219" s="54"/>
      <c r="Y219" s="54">
        <f t="shared" si="334"/>
        <v>0</v>
      </c>
      <c r="Z219" s="54"/>
      <c r="AA219" s="54">
        <f t="shared" si="335"/>
        <v>0</v>
      </c>
      <c r="AB219" s="54"/>
      <c r="AC219" s="54">
        <f t="shared" si="336"/>
        <v>0</v>
      </c>
      <c r="AD219" s="54"/>
      <c r="AE219" s="54">
        <f t="shared" si="337"/>
        <v>0</v>
      </c>
      <c r="AF219" s="54"/>
      <c r="AG219" s="54">
        <f t="shared" si="338"/>
        <v>0</v>
      </c>
      <c r="AH219" s="54"/>
      <c r="AI219" s="54">
        <f t="shared" si="339"/>
        <v>0</v>
      </c>
      <c r="AJ219" s="54"/>
      <c r="AK219" s="54">
        <f t="shared" si="340"/>
        <v>0</v>
      </c>
      <c r="AL219" s="54"/>
      <c r="AM219" s="54">
        <f t="shared" si="341"/>
        <v>0</v>
      </c>
      <c r="AN219" s="55">
        <f t="shared" si="298"/>
        <v>0</v>
      </c>
      <c r="AO219" s="55">
        <f t="shared" si="299"/>
        <v>0</v>
      </c>
      <c r="AP219" s="55">
        <f t="shared" si="292"/>
        <v>20</v>
      </c>
      <c r="AQ219" s="57">
        <f t="shared" si="293"/>
        <v>63.4</v>
      </c>
      <c r="AR219" s="58"/>
      <c r="AS219" s="61"/>
      <c r="AT219" s="62">
        <f t="shared" si="294"/>
        <v>0</v>
      </c>
      <c r="AU219" s="63" t="str">
        <f t="shared" si="301"/>
        <v>NÃO MEDIDO</v>
      </c>
    </row>
    <row r="220" spans="1:47" s="64" customFormat="1" ht="30" customHeight="1" x14ac:dyDescent="0.2">
      <c r="A220" s="6" t="s">
        <v>33</v>
      </c>
      <c r="B220" s="6"/>
      <c r="C220" s="46">
        <v>140500</v>
      </c>
      <c r="D220" s="47" t="s">
        <v>227</v>
      </c>
      <c r="E220" s="48"/>
      <c r="F220" s="49"/>
      <c r="G220" s="50"/>
      <c r="H220" s="51"/>
      <c r="I220" s="49">
        <f t="shared" si="295"/>
        <v>0</v>
      </c>
      <c r="J220" s="52"/>
      <c r="K220" s="53">
        <f t="shared" si="300"/>
        <v>0</v>
      </c>
      <c r="L220" s="54"/>
      <c r="M220" s="54">
        <f t="shared" si="296"/>
        <v>0</v>
      </c>
      <c r="N220" s="54"/>
      <c r="O220" s="54">
        <f t="shared" ref="O220:O225" si="342">ROUND(N220*$J220,2)</f>
        <v>0</v>
      </c>
      <c r="P220" s="54"/>
      <c r="Q220" s="54">
        <f t="shared" ref="Q220:Q225" si="343">ROUND(P220*$J220,2)</f>
        <v>0</v>
      </c>
      <c r="R220" s="54"/>
      <c r="S220" s="54">
        <f t="shared" ref="S220:S225" si="344">ROUND(R220*$J220,2)</f>
        <v>0</v>
      </c>
      <c r="T220" s="54"/>
      <c r="U220" s="54">
        <f t="shared" ref="U220:U225" si="345">ROUND(T220*$J220,2)</f>
        <v>0</v>
      </c>
      <c r="V220" s="54"/>
      <c r="W220" s="54">
        <f t="shared" ref="W220:W225" si="346">ROUND(V220*$J220,2)</f>
        <v>0</v>
      </c>
      <c r="X220" s="54"/>
      <c r="Y220" s="54">
        <f t="shared" ref="Y220:Y225" si="347">ROUND(X220*$J220,2)</f>
        <v>0</v>
      </c>
      <c r="Z220" s="54"/>
      <c r="AA220" s="54">
        <f t="shared" ref="AA220:AA225" si="348">ROUND(Z220*$J220,2)</f>
        <v>0</v>
      </c>
      <c r="AB220" s="54"/>
      <c r="AC220" s="54">
        <f t="shared" ref="AC220:AC225" si="349">ROUND(AB220*$J220,2)</f>
        <v>0</v>
      </c>
      <c r="AD220" s="54"/>
      <c r="AE220" s="54">
        <f t="shared" ref="AE220:AE225" si="350">ROUND(AD220*$J220,2)</f>
        <v>0</v>
      </c>
      <c r="AF220" s="54"/>
      <c r="AG220" s="54">
        <f t="shared" ref="AG220:AG225" si="351">ROUND(AF220*$J220,2)</f>
        <v>0</v>
      </c>
      <c r="AH220" s="54"/>
      <c r="AI220" s="54">
        <f t="shared" ref="AI220:AI225" si="352">ROUND(AH220*$J220,2)</f>
        <v>0</v>
      </c>
      <c r="AJ220" s="54"/>
      <c r="AK220" s="54">
        <f t="shared" ref="AK220:AK225" si="353">ROUND(AJ220*$J220,2)</f>
        <v>0</v>
      </c>
      <c r="AL220" s="54"/>
      <c r="AM220" s="54">
        <f t="shared" ref="AM220:AM225" si="354">ROUND(AL220*$J220,2)</f>
        <v>0</v>
      </c>
      <c r="AN220" s="55">
        <f t="shared" si="298"/>
        <v>0</v>
      </c>
      <c r="AO220" s="55">
        <f t="shared" si="299"/>
        <v>0</v>
      </c>
      <c r="AP220" s="55">
        <f t="shared" si="292"/>
        <v>0</v>
      </c>
      <c r="AQ220" s="57">
        <f t="shared" si="293"/>
        <v>0</v>
      </c>
      <c r="AR220" s="58"/>
      <c r="AS220" s="61"/>
      <c r="AT220" s="62">
        <f t="shared" si="294"/>
        <v>0</v>
      </c>
      <c r="AU220" s="60" t="str">
        <f>IF(COUNTIF(AU221:AU260,"MEDIDO")&lt;&gt;0,"MEDIDO","NÃO MEDIDO")</f>
        <v>NÃO MEDIDO</v>
      </c>
    </row>
    <row r="221" spans="1:47" s="64" customFormat="1" ht="45" customHeight="1" x14ac:dyDescent="0.2">
      <c r="A221" s="64" t="s">
        <v>37</v>
      </c>
      <c r="C221" s="46" t="s">
        <v>347</v>
      </c>
      <c r="D221" s="47" t="s">
        <v>481</v>
      </c>
      <c r="E221" s="48" t="s">
        <v>58</v>
      </c>
      <c r="F221" s="49">
        <v>7170</v>
      </c>
      <c r="G221" s="50"/>
      <c r="H221" s="51"/>
      <c r="I221" s="49">
        <f t="shared" si="295"/>
        <v>7170</v>
      </c>
      <c r="J221" s="115">
        <v>29.63</v>
      </c>
      <c r="K221" s="53">
        <f t="shared" si="300"/>
        <v>212447.1</v>
      </c>
      <c r="L221" s="54"/>
      <c r="M221" s="54">
        <f t="shared" si="296"/>
        <v>0</v>
      </c>
      <c r="N221" s="54"/>
      <c r="O221" s="54">
        <f t="shared" si="342"/>
        <v>0</v>
      </c>
      <c r="P221" s="54"/>
      <c r="Q221" s="54">
        <f t="shared" si="343"/>
        <v>0</v>
      </c>
      <c r="R221" s="54"/>
      <c r="S221" s="54">
        <f t="shared" si="344"/>
        <v>0</v>
      </c>
      <c r="T221" s="54"/>
      <c r="U221" s="54">
        <f t="shared" si="345"/>
        <v>0</v>
      </c>
      <c r="V221" s="54"/>
      <c r="W221" s="54">
        <f t="shared" si="346"/>
        <v>0</v>
      </c>
      <c r="X221" s="54"/>
      <c r="Y221" s="54">
        <f t="shared" si="347"/>
        <v>0</v>
      </c>
      <c r="Z221" s="54"/>
      <c r="AA221" s="54">
        <f t="shared" si="348"/>
        <v>0</v>
      </c>
      <c r="AB221" s="54"/>
      <c r="AC221" s="54">
        <f t="shared" si="349"/>
        <v>0</v>
      </c>
      <c r="AD221" s="54"/>
      <c r="AE221" s="54">
        <f t="shared" si="350"/>
        <v>0</v>
      </c>
      <c r="AF221" s="54"/>
      <c r="AG221" s="54">
        <f t="shared" si="351"/>
        <v>0</v>
      </c>
      <c r="AH221" s="54"/>
      <c r="AI221" s="54">
        <f t="shared" si="352"/>
        <v>0</v>
      </c>
      <c r="AJ221" s="54"/>
      <c r="AK221" s="54">
        <f t="shared" si="353"/>
        <v>0</v>
      </c>
      <c r="AL221" s="54"/>
      <c r="AM221" s="54">
        <f t="shared" si="354"/>
        <v>0</v>
      </c>
      <c r="AN221" s="55">
        <f t="shared" si="298"/>
        <v>0</v>
      </c>
      <c r="AO221" s="55">
        <f t="shared" si="299"/>
        <v>0</v>
      </c>
      <c r="AP221" s="55">
        <f t="shared" si="292"/>
        <v>7170</v>
      </c>
      <c r="AQ221" s="57">
        <f t="shared" si="293"/>
        <v>212447.1</v>
      </c>
      <c r="AR221" s="58"/>
      <c r="AS221" s="61"/>
      <c r="AT221" s="62">
        <f t="shared" si="294"/>
        <v>0</v>
      </c>
      <c r="AU221" s="63" t="str">
        <f t="shared" si="301"/>
        <v>NÃO MEDIDO</v>
      </c>
    </row>
    <row r="222" spans="1:47" s="64" customFormat="1" ht="60.75" customHeight="1" x14ac:dyDescent="0.2">
      <c r="A222" s="64" t="s">
        <v>37</v>
      </c>
      <c r="C222" s="46" t="s">
        <v>348</v>
      </c>
      <c r="D222" s="47" t="s">
        <v>482</v>
      </c>
      <c r="E222" s="48" t="s">
        <v>58</v>
      </c>
      <c r="F222" s="49">
        <v>1434</v>
      </c>
      <c r="G222" s="50"/>
      <c r="H222" s="51"/>
      <c r="I222" s="49">
        <f t="shared" si="295"/>
        <v>1434</v>
      </c>
      <c r="J222" s="115">
        <v>38.57</v>
      </c>
      <c r="K222" s="53">
        <f t="shared" si="300"/>
        <v>55309.38</v>
      </c>
      <c r="L222" s="54"/>
      <c r="M222" s="54">
        <f t="shared" si="296"/>
        <v>0</v>
      </c>
      <c r="N222" s="54"/>
      <c r="O222" s="54">
        <f t="shared" si="342"/>
        <v>0</v>
      </c>
      <c r="P222" s="54"/>
      <c r="Q222" s="54">
        <f t="shared" si="343"/>
        <v>0</v>
      </c>
      <c r="R222" s="54"/>
      <c r="S222" s="54">
        <f t="shared" si="344"/>
        <v>0</v>
      </c>
      <c r="T222" s="54"/>
      <c r="U222" s="54">
        <f t="shared" si="345"/>
        <v>0</v>
      </c>
      <c r="V222" s="54"/>
      <c r="W222" s="54">
        <f t="shared" si="346"/>
        <v>0</v>
      </c>
      <c r="X222" s="54"/>
      <c r="Y222" s="54">
        <f t="shared" si="347"/>
        <v>0</v>
      </c>
      <c r="Z222" s="54"/>
      <c r="AA222" s="54">
        <f t="shared" si="348"/>
        <v>0</v>
      </c>
      <c r="AB222" s="54"/>
      <c r="AC222" s="54">
        <f t="shared" si="349"/>
        <v>0</v>
      </c>
      <c r="AD222" s="54"/>
      <c r="AE222" s="54">
        <f t="shared" si="350"/>
        <v>0</v>
      </c>
      <c r="AF222" s="54"/>
      <c r="AG222" s="54">
        <f t="shared" si="351"/>
        <v>0</v>
      </c>
      <c r="AH222" s="54"/>
      <c r="AI222" s="54">
        <f t="shared" si="352"/>
        <v>0</v>
      </c>
      <c r="AJ222" s="54"/>
      <c r="AK222" s="54">
        <f t="shared" si="353"/>
        <v>0</v>
      </c>
      <c r="AL222" s="54"/>
      <c r="AM222" s="54">
        <f t="shared" si="354"/>
        <v>0</v>
      </c>
      <c r="AN222" s="55">
        <f t="shared" si="298"/>
        <v>0</v>
      </c>
      <c r="AO222" s="55">
        <f t="shared" si="299"/>
        <v>0</v>
      </c>
      <c r="AP222" s="55">
        <f t="shared" si="292"/>
        <v>1434</v>
      </c>
      <c r="AQ222" s="57">
        <f t="shared" si="293"/>
        <v>55309.38</v>
      </c>
      <c r="AR222" s="58"/>
      <c r="AS222" s="61"/>
      <c r="AT222" s="62">
        <f t="shared" si="294"/>
        <v>0</v>
      </c>
      <c r="AU222" s="63" t="str">
        <f t="shared" si="301"/>
        <v>NÃO MEDIDO</v>
      </c>
    </row>
    <row r="223" spans="1:47" s="64" customFormat="1" ht="45" customHeight="1" x14ac:dyDescent="0.2">
      <c r="A223" s="64" t="s">
        <v>37</v>
      </c>
      <c r="C223" s="46" t="s">
        <v>349</v>
      </c>
      <c r="D223" s="47" t="s">
        <v>483</v>
      </c>
      <c r="E223" s="48" t="s">
        <v>58</v>
      </c>
      <c r="F223" s="49">
        <v>717</v>
      </c>
      <c r="G223" s="50"/>
      <c r="H223" s="51"/>
      <c r="I223" s="49">
        <f t="shared" si="295"/>
        <v>717</v>
      </c>
      <c r="J223" s="115">
        <v>119.97</v>
      </c>
      <c r="K223" s="53">
        <f t="shared" si="300"/>
        <v>86018.49</v>
      </c>
      <c r="L223" s="54"/>
      <c r="M223" s="54">
        <f t="shared" si="296"/>
        <v>0</v>
      </c>
      <c r="N223" s="54"/>
      <c r="O223" s="54">
        <f t="shared" si="342"/>
        <v>0</v>
      </c>
      <c r="P223" s="54"/>
      <c r="Q223" s="54">
        <f t="shared" si="343"/>
        <v>0</v>
      </c>
      <c r="R223" s="54"/>
      <c r="S223" s="54">
        <f t="shared" si="344"/>
        <v>0</v>
      </c>
      <c r="T223" s="54"/>
      <c r="U223" s="54">
        <f t="shared" si="345"/>
        <v>0</v>
      </c>
      <c r="V223" s="54"/>
      <c r="W223" s="54">
        <f t="shared" si="346"/>
        <v>0</v>
      </c>
      <c r="X223" s="54"/>
      <c r="Y223" s="54">
        <f t="shared" si="347"/>
        <v>0</v>
      </c>
      <c r="Z223" s="54"/>
      <c r="AA223" s="54">
        <f t="shared" si="348"/>
        <v>0</v>
      </c>
      <c r="AB223" s="54"/>
      <c r="AC223" s="54">
        <f t="shared" si="349"/>
        <v>0</v>
      </c>
      <c r="AD223" s="54"/>
      <c r="AE223" s="54">
        <f t="shared" si="350"/>
        <v>0</v>
      </c>
      <c r="AF223" s="54"/>
      <c r="AG223" s="54">
        <f t="shared" si="351"/>
        <v>0</v>
      </c>
      <c r="AH223" s="54"/>
      <c r="AI223" s="54">
        <f t="shared" si="352"/>
        <v>0</v>
      </c>
      <c r="AJ223" s="54"/>
      <c r="AK223" s="54">
        <f t="shared" si="353"/>
        <v>0</v>
      </c>
      <c r="AL223" s="54"/>
      <c r="AM223" s="54">
        <f t="shared" si="354"/>
        <v>0</v>
      </c>
      <c r="AN223" s="55">
        <f t="shared" si="298"/>
        <v>0</v>
      </c>
      <c r="AO223" s="55">
        <f t="shared" si="299"/>
        <v>0</v>
      </c>
      <c r="AP223" s="55">
        <f t="shared" si="292"/>
        <v>717</v>
      </c>
      <c r="AQ223" s="57">
        <f t="shared" si="293"/>
        <v>86018.49</v>
      </c>
      <c r="AR223" s="58"/>
      <c r="AS223" s="61"/>
      <c r="AT223" s="62">
        <f t="shared" si="294"/>
        <v>0</v>
      </c>
      <c r="AU223" s="63" t="str">
        <f t="shared" si="301"/>
        <v>NÃO MEDIDO</v>
      </c>
    </row>
    <row r="224" spans="1:47" s="64" customFormat="1" ht="51" customHeight="1" x14ac:dyDescent="0.2">
      <c r="A224" s="64" t="s">
        <v>37</v>
      </c>
      <c r="C224" s="46" t="s">
        <v>350</v>
      </c>
      <c r="D224" s="47" t="s">
        <v>484</v>
      </c>
      <c r="E224" s="48" t="s">
        <v>58</v>
      </c>
      <c r="F224" s="49">
        <v>1444</v>
      </c>
      <c r="G224" s="50"/>
      <c r="H224" s="51"/>
      <c r="I224" s="49">
        <f t="shared" si="295"/>
        <v>1444</v>
      </c>
      <c r="J224" s="115">
        <v>99.03</v>
      </c>
      <c r="K224" s="53">
        <f t="shared" si="300"/>
        <v>142999.32</v>
      </c>
      <c r="L224" s="54"/>
      <c r="M224" s="54">
        <f t="shared" si="296"/>
        <v>0</v>
      </c>
      <c r="N224" s="54"/>
      <c r="O224" s="54">
        <f t="shared" si="342"/>
        <v>0</v>
      </c>
      <c r="P224" s="54"/>
      <c r="Q224" s="54">
        <f t="shared" si="343"/>
        <v>0</v>
      </c>
      <c r="R224" s="54"/>
      <c r="S224" s="54">
        <f t="shared" si="344"/>
        <v>0</v>
      </c>
      <c r="T224" s="54"/>
      <c r="U224" s="54">
        <f t="shared" si="345"/>
        <v>0</v>
      </c>
      <c r="V224" s="54"/>
      <c r="W224" s="54">
        <f t="shared" si="346"/>
        <v>0</v>
      </c>
      <c r="X224" s="54"/>
      <c r="Y224" s="54">
        <f t="shared" si="347"/>
        <v>0</v>
      </c>
      <c r="Z224" s="54"/>
      <c r="AA224" s="54">
        <f t="shared" si="348"/>
        <v>0</v>
      </c>
      <c r="AB224" s="54"/>
      <c r="AC224" s="54">
        <f t="shared" si="349"/>
        <v>0</v>
      </c>
      <c r="AD224" s="54"/>
      <c r="AE224" s="54">
        <f t="shared" si="350"/>
        <v>0</v>
      </c>
      <c r="AF224" s="54"/>
      <c r="AG224" s="54">
        <f t="shared" si="351"/>
        <v>0</v>
      </c>
      <c r="AH224" s="54"/>
      <c r="AI224" s="54">
        <f t="shared" si="352"/>
        <v>0</v>
      </c>
      <c r="AJ224" s="54"/>
      <c r="AK224" s="54">
        <f t="shared" si="353"/>
        <v>0</v>
      </c>
      <c r="AL224" s="54"/>
      <c r="AM224" s="54">
        <f t="shared" si="354"/>
        <v>0</v>
      </c>
      <c r="AN224" s="55">
        <f t="shared" si="298"/>
        <v>0</v>
      </c>
      <c r="AO224" s="55">
        <f t="shared" si="299"/>
        <v>0</v>
      </c>
      <c r="AP224" s="55">
        <f t="shared" si="292"/>
        <v>1444</v>
      </c>
      <c r="AQ224" s="57">
        <f t="shared" si="293"/>
        <v>142999.32</v>
      </c>
      <c r="AR224" s="58"/>
      <c r="AS224" s="61"/>
      <c r="AT224" s="62">
        <f t="shared" si="294"/>
        <v>0</v>
      </c>
      <c r="AU224" s="63" t="str">
        <f t="shared" si="301"/>
        <v>NÃO MEDIDO</v>
      </c>
    </row>
    <row r="225" spans="1:47" s="64" customFormat="1" ht="45" customHeight="1" x14ac:dyDescent="0.2">
      <c r="A225" s="64" t="s">
        <v>37</v>
      </c>
      <c r="C225" s="46" t="s">
        <v>351</v>
      </c>
      <c r="D225" s="47" t="s">
        <v>485</v>
      </c>
      <c r="E225" s="48" t="s">
        <v>58</v>
      </c>
      <c r="F225" s="49">
        <v>7307</v>
      </c>
      <c r="G225" s="50"/>
      <c r="H225" s="51"/>
      <c r="I225" s="49">
        <f t="shared" si="295"/>
        <v>7307</v>
      </c>
      <c r="J225" s="115">
        <v>20.82</v>
      </c>
      <c r="K225" s="53">
        <f t="shared" si="300"/>
        <v>152131.74</v>
      </c>
      <c r="L225" s="54"/>
      <c r="M225" s="54">
        <f t="shared" si="296"/>
        <v>0</v>
      </c>
      <c r="N225" s="54"/>
      <c r="O225" s="54">
        <f t="shared" si="342"/>
        <v>0</v>
      </c>
      <c r="P225" s="54"/>
      <c r="Q225" s="54">
        <f t="shared" si="343"/>
        <v>0</v>
      </c>
      <c r="R225" s="54"/>
      <c r="S225" s="54">
        <f t="shared" si="344"/>
        <v>0</v>
      </c>
      <c r="T225" s="54"/>
      <c r="U225" s="54">
        <f t="shared" si="345"/>
        <v>0</v>
      </c>
      <c r="V225" s="54"/>
      <c r="W225" s="54">
        <f t="shared" si="346"/>
        <v>0</v>
      </c>
      <c r="X225" s="54"/>
      <c r="Y225" s="54">
        <f t="shared" si="347"/>
        <v>0</v>
      </c>
      <c r="Z225" s="54"/>
      <c r="AA225" s="54">
        <f t="shared" si="348"/>
        <v>0</v>
      </c>
      <c r="AB225" s="54"/>
      <c r="AC225" s="54">
        <f t="shared" si="349"/>
        <v>0</v>
      </c>
      <c r="AD225" s="54"/>
      <c r="AE225" s="54">
        <f t="shared" si="350"/>
        <v>0</v>
      </c>
      <c r="AF225" s="54"/>
      <c r="AG225" s="54">
        <f t="shared" si="351"/>
        <v>0</v>
      </c>
      <c r="AH225" s="54"/>
      <c r="AI225" s="54">
        <f t="shared" si="352"/>
        <v>0</v>
      </c>
      <c r="AJ225" s="54"/>
      <c r="AK225" s="54">
        <f t="shared" si="353"/>
        <v>0</v>
      </c>
      <c r="AL225" s="54"/>
      <c r="AM225" s="54">
        <f t="shared" si="354"/>
        <v>0</v>
      </c>
      <c r="AN225" s="55">
        <f t="shared" si="298"/>
        <v>0</v>
      </c>
      <c r="AO225" s="55">
        <f t="shared" si="299"/>
        <v>0</v>
      </c>
      <c r="AP225" s="55">
        <f t="shared" si="292"/>
        <v>7307</v>
      </c>
      <c r="AQ225" s="57">
        <f t="shared" si="293"/>
        <v>152131.74</v>
      </c>
      <c r="AR225" s="58"/>
      <c r="AS225" s="61"/>
      <c r="AT225" s="62">
        <f t="shared" si="294"/>
        <v>0</v>
      </c>
      <c r="AU225" s="63" t="str">
        <f t="shared" si="301"/>
        <v>NÃO MEDIDO</v>
      </c>
    </row>
    <row r="226" spans="1:47" s="64" customFormat="1" ht="45" customHeight="1" x14ac:dyDescent="0.2">
      <c r="A226" s="64" t="s">
        <v>37</v>
      </c>
      <c r="C226" s="46" t="s">
        <v>352</v>
      </c>
      <c r="D226" s="47" t="s">
        <v>486</v>
      </c>
      <c r="E226" s="48" t="s">
        <v>61</v>
      </c>
      <c r="F226" s="49">
        <v>8</v>
      </c>
      <c r="G226" s="50"/>
      <c r="H226" s="51"/>
      <c r="I226" s="49">
        <f t="shared" si="295"/>
        <v>8</v>
      </c>
      <c r="J226" s="52">
        <v>2273.5300000000002</v>
      </c>
      <c r="K226" s="53">
        <f t="shared" si="300"/>
        <v>18188.240000000002</v>
      </c>
      <c r="L226" s="54"/>
      <c r="M226" s="54">
        <f t="shared" si="296"/>
        <v>0</v>
      </c>
      <c r="N226" s="54"/>
      <c r="O226" s="54">
        <f t="shared" ref="O226:O233" si="355">ROUND(N226*$J226,2)</f>
        <v>0</v>
      </c>
      <c r="P226" s="54"/>
      <c r="Q226" s="54">
        <f t="shared" ref="Q226:Q233" si="356">ROUND(P226*$J226,2)</f>
        <v>0</v>
      </c>
      <c r="R226" s="54"/>
      <c r="S226" s="54">
        <f t="shared" ref="S226:S233" si="357">ROUND(R226*$J226,2)</f>
        <v>0</v>
      </c>
      <c r="T226" s="54"/>
      <c r="U226" s="54">
        <f t="shared" ref="U226:U233" si="358">ROUND(T226*$J226,2)</f>
        <v>0</v>
      </c>
      <c r="V226" s="54"/>
      <c r="W226" s="54">
        <f t="shared" ref="W226:W233" si="359">ROUND(V226*$J226,2)</f>
        <v>0</v>
      </c>
      <c r="X226" s="54"/>
      <c r="Y226" s="54">
        <f t="shared" ref="Y226:Y233" si="360">ROUND(X226*$J226,2)</f>
        <v>0</v>
      </c>
      <c r="Z226" s="54"/>
      <c r="AA226" s="54">
        <f t="shared" ref="AA226:AA233" si="361">ROUND(Z226*$J226,2)</f>
        <v>0</v>
      </c>
      <c r="AB226" s="54"/>
      <c r="AC226" s="54">
        <f t="shared" ref="AC226:AC233" si="362">ROUND(AB226*$J226,2)</f>
        <v>0</v>
      </c>
      <c r="AD226" s="54"/>
      <c r="AE226" s="54">
        <f t="shared" ref="AE226:AE233" si="363">ROUND(AD226*$J226,2)</f>
        <v>0</v>
      </c>
      <c r="AF226" s="54"/>
      <c r="AG226" s="54">
        <f t="shared" ref="AG226:AG233" si="364">ROUND(AF226*$J226,2)</f>
        <v>0</v>
      </c>
      <c r="AH226" s="54"/>
      <c r="AI226" s="54">
        <f t="shared" ref="AI226:AI233" si="365">ROUND(AH226*$J226,2)</f>
        <v>0</v>
      </c>
      <c r="AJ226" s="54"/>
      <c r="AK226" s="54">
        <f t="shared" ref="AK226:AK233" si="366">ROUND(AJ226*$J226,2)</f>
        <v>0</v>
      </c>
      <c r="AL226" s="54"/>
      <c r="AM226" s="54">
        <f t="shared" ref="AM226:AM233" si="367">ROUND(AL226*$J226,2)</f>
        <v>0</v>
      </c>
      <c r="AN226" s="55">
        <f t="shared" si="298"/>
        <v>0</v>
      </c>
      <c r="AO226" s="55">
        <f t="shared" si="299"/>
        <v>0</v>
      </c>
      <c r="AP226" s="55">
        <f t="shared" si="292"/>
        <v>8</v>
      </c>
      <c r="AQ226" s="57">
        <f t="shared" si="293"/>
        <v>18188.240000000002</v>
      </c>
      <c r="AR226" s="58"/>
      <c r="AS226" s="61"/>
      <c r="AT226" s="62">
        <f t="shared" si="294"/>
        <v>0</v>
      </c>
      <c r="AU226" s="63" t="str">
        <f t="shared" si="301"/>
        <v>NÃO MEDIDO</v>
      </c>
    </row>
    <row r="227" spans="1:47" s="64" customFormat="1" ht="60.75" customHeight="1" x14ac:dyDescent="0.2">
      <c r="A227" s="64" t="s">
        <v>37</v>
      </c>
      <c r="C227" s="46" t="s">
        <v>353</v>
      </c>
      <c r="D227" s="47" t="s">
        <v>487</v>
      </c>
      <c r="E227" s="48" t="s">
        <v>61</v>
      </c>
      <c r="F227" s="49">
        <v>50</v>
      </c>
      <c r="G227" s="50"/>
      <c r="H227" s="51"/>
      <c r="I227" s="49">
        <f t="shared" si="295"/>
        <v>50</v>
      </c>
      <c r="J227" s="115">
        <v>99.96</v>
      </c>
      <c r="K227" s="53">
        <f t="shared" si="300"/>
        <v>4998</v>
      </c>
      <c r="L227" s="54"/>
      <c r="M227" s="54">
        <f t="shared" si="296"/>
        <v>0</v>
      </c>
      <c r="N227" s="54"/>
      <c r="O227" s="54">
        <f t="shared" si="355"/>
        <v>0</v>
      </c>
      <c r="P227" s="54"/>
      <c r="Q227" s="54">
        <f t="shared" si="356"/>
        <v>0</v>
      </c>
      <c r="R227" s="54"/>
      <c r="S227" s="54">
        <f t="shared" si="357"/>
        <v>0</v>
      </c>
      <c r="T227" s="54"/>
      <c r="U227" s="54">
        <f t="shared" si="358"/>
        <v>0</v>
      </c>
      <c r="V227" s="54"/>
      <c r="W227" s="54">
        <f t="shared" si="359"/>
        <v>0</v>
      </c>
      <c r="X227" s="54"/>
      <c r="Y227" s="54">
        <f t="shared" si="360"/>
        <v>0</v>
      </c>
      <c r="Z227" s="54"/>
      <c r="AA227" s="54">
        <f t="shared" si="361"/>
        <v>0</v>
      </c>
      <c r="AB227" s="54"/>
      <c r="AC227" s="54">
        <f t="shared" si="362"/>
        <v>0</v>
      </c>
      <c r="AD227" s="54"/>
      <c r="AE227" s="54">
        <f t="shared" si="363"/>
        <v>0</v>
      </c>
      <c r="AF227" s="54"/>
      <c r="AG227" s="54">
        <f t="shared" si="364"/>
        <v>0</v>
      </c>
      <c r="AH227" s="54"/>
      <c r="AI227" s="54">
        <f t="shared" si="365"/>
        <v>0</v>
      </c>
      <c r="AJ227" s="54"/>
      <c r="AK227" s="54">
        <f t="shared" si="366"/>
        <v>0</v>
      </c>
      <c r="AL227" s="54"/>
      <c r="AM227" s="54">
        <f t="shared" si="367"/>
        <v>0</v>
      </c>
      <c r="AN227" s="55">
        <f t="shared" si="298"/>
        <v>0</v>
      </c>
      <c r="AO227" s="55">
        <f t="shared" si="299"/>
        <v>0</v>
      </c>
      <c r="AP227" s="55">
        <f t="shared" si="292"/>
        <v>50</v>
      </c>
      <c r="AQ227" s="57">
        <f t="shared" si="293"/>
        <v>4998</v>
      </c>
      <c r="AR227" s="58"/>
      <c r="AS227" s="61"/>
      <c r="AT227" s="62">
        <f t="shared" si="294"/>
        <v>0</v>
      </c>
      <c r="AU227" s="63" t="str">
        <f t="shared" si="301"/>
        <v>NÃO MEDIDO</v>
      </c>
    </row>
    <row r="228" spans="1:47" s="64" customFormat="1" ht="37.5" customHeight="1" x14ac:dyDescent="0.2">
      <c r="A228" s="64" t="s">
        <v>37</v>
      </c>
      <c r="C228" s="46" t="s">
        <v>354</v>
      </c>
      <c r="D228" s="47" t="s">
        <v>488</v>
      </c>
      <c r="E228" s="48" t="s">
        <v>61</v>
      </c>
      <c r="F228" s="49">
        <v>30</v>
      </c>
      <c r="G228" s="50"/>
      <c r="H228" s="51"/>
      <c r="I228" s="49">
        <f t="shared" si="295"/>
        <v>30</v>
      </c>
      <c r="J228" s="115">
        <v>355.91</v>
      </c>
      <c r="K228" s="53">
        <f t="shared" si="300"/>
        <v>10677.3</v>
      </c>
      <c r="L228" s="54"/>
      <c r="M228" s="54">
        <f t="shared" si="296"/>
        <v>0</v>
      </c>
      <c r="N228" s="54"/>
      <c r="O228" s="54">
        <f t="shared" si="355"/>
        <v>0</v>
      </c>
      <c r="P228" s="54"/>
      <c r="Q228" s="54">
        <f t="shared" si="356"/>
        <v>0</v>
      </c>
      <c r="R228" s="54"/>
      <c r="S228" s="54">
        <f t="shared" si="357"/>
        <v>0</v>
      </c>
      <c r="T228" s="54"/>
      <c r="U228" s="54">
        <f t="shared" si="358"/>
        <v>0</v>
      </c>
      <c r="V228" s="54"/>
      <c r="W228" s="54">
        <f t="shared" si="359"/>
        <v>0</v>
      </c>
      <c r="X228" s="54"/>
      <c r="Y228" s="54">
        <f t="shared" si="360"/>
        <v>0</v>
      </c>
      <c r="Z228" s="54"/>
      <c r="AA228" s="54">
        <f t="shared" si="361"/>
        <v>0</v>
      </c>
      <c r="AB228" s="54"/>
      <c r="AC228" s="54">
        <f t="shared" si="362"/>
        <v>0</v>
      </c>
      <c r="AD228" s="54"/>
      <c r="AE228" s="54">
        <f t="shared" si="363"/>
        <v>0</v>
      </c>
      <c r="AF228" s="54"/>
      <c r="AG228" s="54">
        <f t="shared" si="364"/>
        <v>0</v>
      </c>
      <c r="AH228" s="54"/>
      <c r="AI228" s="54">
        <f t="shared" si="365"/>
        <v>0</v>
      </c>
      <c r="AJ228" s="54"/>
      <c r="AK228" s="54">
        <f t="shared" si="366"/>
        <v>0</v>
      </c>
      <c r="AL228" s="54"/>
      <c r="AM228" s="54">
        <f t="shared" si="367"/>
        <v>0</v>
      </c>
      <c r="AN228" s="55">
        <f t="shared" si="298"/>
        <v>0</v>
      </c>
      <c r="AO228" s="55">
        <f t="shared" si="299"/>
        <v>0</v>
      </c>
      <c r="AP228" s="55">
        <f t="shared" si="292"/>
        <v>30</v>
      </c>
      <c r="AQ228" s="57">
        <f t="shared" si="293"/>
        <v>10677.3</v>
      </c>
      <c r="AR228" s="58"/>
      <c r="AS228" s="61"/>
      <c r="AT228" s="62">
        <f t="shared" si="294"/>
        <v>0</v>
      </c>
      <c r="AU228" s="63" t="str">
        <f t="shared" si="301"/>
        <v>NÃO MEDIDO</v>
      </c>
    </row>
    <row r="229" spans="1:47" s="64" customFormat="1" ht="45" customHeight="1" x14ac:dyDescent="0.2">
      <c r="A229" s="64" t="s">
        <v>37</v>
      </c>
      <c r="C229" s="46" t="s">
        <v>489</v>
      </c>
      <c r="D229" s="47" t="s">
        <v>490</v>
      </c>
      <c r="E229" s="48" t="s">
        <v>58</v>
      </c>
      <c r="F229" s="49">
        <v>1004</v>
      </c>
      <c r="G229" s="50"/>
      <c r="H229" s="51"/>
      <c r="I229" s="49">
        <f t="shared" si="295"/>
        <v>1004</v>
      </c>
      <c r="J229" s="115">
        <v>58.69</v>
      </c>
      <c r="K229" s="53">
        <f t="shared" si="300"/>
        <v>58924.76</v>
      </c>
      <c r="L229" s="54"/>
      <c r="M229" s="54">
        <f t="shared" si="296"/>
        <v>0</v>
      </c>
      <c r="N229" s="54"/>
      <c r="O229" s="54">
        <f t="shared" si="355"/>
        <v>0</v>
      </c>
      <c r="P229" s="54"/>
      <c r="Q229" s="54">
        <f t="shared" si="356"/>
        <v>0</v>
      </c>
      <c r="R229" s="54"/>
      <c r="S229" s="54">
        <f t="shared" si="357"/>
        <v>0</v>
      </c>
      <c r="T229" s="54"/>
      <c r="U229" s="54">
        <f t="shared" si="358"/>
        <v>0</v>
      </c>
      <c r="V229" s="54"/>
      <c r="W229" s="54">
        <f t="shared" si="359"/>
        <v>0</v>
      </c>
      <c r="X229" s="54"/>
      <c r="Y229" s="54">
        <f t="shared" si="360"/>
        <v>0</v>
      </c>
      <c r="Z229" s="54"/>
      <c r="AA229" s="54">
        <f t="shared" si="361"/>
        <v>0</v>
      </c>
      <c r="AB229" s="54"/>
      <c r="AC229" s="54">
        <f t="shared" si="362"/>
        <v>0</v>
      </c>
      <c r="AD229" s="54"/>
      <c r="AE229" s="54">
        <f t="shared" si="363"/>
        <v>0</v>
      </c>
      <c r="AF229" s="54"/>
      <c r="AG229" s="54">
        <f t="shared" si="364"/>
        <v>0</v>
      </c>
      <c r="AH229" s="54"/>
      <c r="AI229" s="54">
        <f t="shared" si="365"/>
        <v>0</v>
      </c>
      <c r="AJ229" s="54"/>
      <c r="AK229" s="54">
        <f t="shared" si="366"/>
        <v>0</v>
      </c>
      <c r="AL229" s="54"/>
      <c r="AM229" s="54">
        <f t="shared" si="367"/>
        <v>0</v>
      </c>
      <c r="AN229" s="55">
        <f t="shared" si="298"/>
        <v>0</v>
      </c>
      <c r="AO229" s="55">
        <f t="shared" si="299"/>
        <v>0</v>
      </c>
      <c r="AP229" s="55">
        <f t="shared" si="292"/>
        <v>1004</v>
      </c>
      <c r="AQ229" s="57">
        <f t="shared" si="293"/>
        <v>58924.76</v>
      </c>
      <c r="AR229" s="58"/>
      <c r="AS229" s="61"/>
      <c r="AT229" s="62">
        <f t="shared" si="294"/>
        <v>0</v>
      </c>
      <c r="AU229" s="63" t="str">
        <f t="shared" si="301"/>
        <v>NÃO MEDIDO</v>
      </c>
    </row>
    <row r="230" spans="1:47" s="64" customFormat="1" ht="60.75" customHeight="1" x14ac:dyDescent="0.2">
      <c r="A230" s="64" t="s">
        <v>37</v>
      </c>
      <c r="C230" s="46" t="s">
        <v>491</v>
      </c>
      <c r="D230" s="47" t="s">
        <v>492</v>
      </c>
      <c r="E230" s="48" t="s">
        <v>58</v>
      </c>
      <c r="F230" s="49">
        <v>431</v>
      </c>
      <c r="G230" s="50"/>
      <c r="H230" s="51"/>
      <c r="I230" s="49">
        <f t="shared" si="295"/>
        <v>431</v>
      </c>
      <c r="J230" s="115">
        <v>58.69</v>
      </c>
      <c r="K230" s="53">
        <f t="shared" si="300"/>
        <v>25295.39</v>
      </c>
      <c r="L230" s="54"/>
      <c r="M230" s="54">
        <f t="shared" si="296"/>
        <v>0</v>
      </c>
      <c r="N230" s="54"/>
      <c r="O230" s="54">
        <f t="shared" si="355"/>
        <v>0</v>
      </c>
      <c r="P230" s="54"/>
      <c r="Q230" s="54">
        <f t="shared" si="356"/>
        <v>0</v>
      </c>
      <c r="R230" s="54"/>
      <c r="S230" s="54">
        <f t="shared" si="357"/>
        <v>0</v>
      </c>
      <c r="T230" s="54"/>
      <c r="U230" s="54">
        <f t="shared" si="358"/>
        <v>0</v>
      </c>
      <c r="V230" s="54"/>
      <c r="W230" s="54">
        <f t="shared" si="359"/>
        <v>0</v>
      </c>
      <c r="X230" s="54"/>
      <c r="Y230" s="54">
        <f t="shared" si="360"/>
        <v>0</v>
      </c>
      <c r="Z230" s="54"/>
      <c r="AA230" s="54">
        <f t="shared" si="361"/>
        <v>0</v>
      </c>
      <c r="AB230" s="54"/>
      <c r="AC230" s="54">
        <f t="shared" si="362"/>
        <v>0</v>
      </c>
      <c r="AD230" s="54"/>
      <c r="AE230" s="54">
        <f t="shared" si="363"/>
        <v>0</v>
      </c>
      <c r="AF230" s="54"/>
      <c r="AG230" s="54">
        <f t="shared" si="364"/>
        <v>0</v>
      </c>
      <c r="AH230" s="54"/>
      <c r="AI230" s="54">
        <f t="shared" si="365"/>
        <v>0</v>
      </c>
      <c r="AJ230" s="54"/>
      <c r="AK230" s="54">
        <f t="shared" si="366"/>
        <v>0</v>
      </c>
      <c r="AL230" s="54"/>
      <c r="AM230" s="54">
        <f t="shared" si="367"/>
        <v>0</v>
      </c>
      <c r="AN230" s="55">
        <f t="shared" si="298"/>
        <v>0</v>
      </c>
      <c r="AO230" s="55">
        <f t="shared" si="299"/>
        <v>0</v>
      </c>
      <c r="AP230" s="55">
        <f t="shared" si="292"/>
        <v>431</v>
      </c>
      <c r="AQ230" s="57">
        <f t="shared" si="293"/>
        <v>25295.39</v>
      </c>
      <c r="AR230" s="58"/>
      <c r="AS230" s="61"/>
      <c r="AT230" s="62">
        <f t="shared" si="294"/>
        <v>0</v>
      </c>
      <c r="AU230" s="63" t="str">
        <f t="shared" si="301"/>
        <v>NÃO MEDIDO</v>
      </c>
    </row>
    <row r="231" spans="1:47" s="64" customFormat="1" ht="45" customHeight="1" x14ac:dyDescent="0.2">
      <c r="A231" s="64" t="s">
        <v>37</v>
      </c>
      <c r="C231" s="46" t="s">
        <v>493</v>
      </c>
      <c r="D231" s="47" t="s">
        <v>494</v>
      </c>
      <c r="E231" s="48" t="s">
        <v>61</v>
      </c>
      <c r="F231" s="49">
        <v>3</v>
      </c>
      <c r="G231" s="50"/>
      <c r="H231" s="51"/>
      <c r="I231" s="49">
        <f t="shared" si="295"/>
        <v>3</v>
      </c>
      <c r="J231" s="52">
        <v>2955.59</v>
      </c>
      <c r="K231" s="53">
        <f t="shared" si="300"/>
        <v>8866.77</v>
      </c>
      <c r="L231" s="54"/>
      <c r="M231" s="54">
        <f t="shared" si="296"/>
        <v>0</v>
      </c>
      <c r="N231" s="54"/>
      <c r="O231" s="54">
        <f t="shared" si="355"/>
        <v>0</v>
      </c>
      <c r="P231" s="54"/>
      <c r="Q231" s="54">
        <f t="shared" si="356"/>
        <v>0</v>
      </c>
      <c r="R231" s="54"/>
      <c r="S231" s="54">
        <f t="shared" si="357"/>
        <v>0</v>
      </c>
      <c r="T231" s="54"/>
      <c r="U231" s="54">
        <f t="shared" si="358"/>
        <v>0</v>
      </c>
      <c r="V231" s="54"/>
      <c r="W231" s="54">
        <f t="shared" si="359"/>
        <v>0</v>
      </c>
      <c r="X231" s="54"/>
      <c r="Y231" s="54">
        <f t="shared" si="360"/>
        <v>0</v>
      </c>
      <c r="Z231" s="54"/>
      <c r="AA231" s="54">
        <f t="shared" si="361"/>
        <v>0</v>
      </c>
      <c r="AB231" s="54"/>
      <c r="AC231" s="54">
        <f t="shared" si="362"/>
        <v>0</v>
      </c>
      <c r="AD231" s="54"/>
      <c r="AE231" s="54">
        <f t="shared" si="363"/>
        <v>0</v>
      </c>
      <c r="AF231" s="54"/>
      <c r="AG231" s="54">
        <f t="shared" si="364"/>
        <v>0</v>
      </c>
      <c r="AH231" s="54"/>
      <c r="AI231" s="54">
        <f t="shared" si="365"/>
        <v>0</v>
      </c>
      <c r="AJ231" s="54"/>
      <c r="AK231" s="54">
        <f t="shared" si="366"/>
        <v>0</v>
      </c>
      <c r="AL231" s="54"/>
      <c r="AM231" s="54">
        <f t="shared" si="367"/>
        <v>0</v>
      </c>
      <c r="AN231" s="55">
        <f t="shared" si="298"/>
        <v>0</v>
      </c>
      <c r="AO231" s="55">
        <f t="shared" si="299"/>
        <v>0</v>
      </c>
      <c r="AP231" s="55">
        <f t="shared" si="292"/>
        <v>3</v>
      </c>
      <c r="AQ231" s="57">
        <f t="shared" si="293"/>
        <v>8866.77</v>
      </c>
      <c r="AR231" s="58"/>
      <c r="AS231" s="61"/>
      <c r="AT231" s="62">
        <f t="shared" si="294"/>
        <v>0</v>
      </c>
      <c r="AU231" s="63" t="str">
        <f t="shared" si="301"/>
        <v>NÃO MEDIDO</v>
      </c>
    </row>
    <row r="232" spans="1:47" s="64" customFormat="1" ht="48" customHeight="1" x14ac:dyDescent="0.2">
      <c r="A232" s="64" t="s">
        <v>37</v>
      </c>
      <c r="C232" s="46" t="s">
        <v>495</v>
      </c>
      <c r="D232" s="47" t="s">
        <v>496</v>
      </c>
      <c r="E232" s="48" t="s">
        <v>58</v>
      </c>
      <c r="F232" s="49">
        <v>1087</v>
      </c>
      <c r="G232" s="50"/>
      <c r="H232" s="51"/>
      <c r="I232" s="49">
        <f t="shared" si="295"/>
        <v>1087</v>
      </c>
      <c r="J232" s="115">
        <v>38.57</v>
      </c>
      <c r="K232" s="53">
        <f t="shared" si="300"/>
        <v>41925.589999999997</v>
      </c>
      <c r="L232" s="54"/>
      <c r="M232" s="54">
        <f t="shared" si="296"/>
        <v>0</v>
      </c>
      <c r="N232" s="54"/>
      <c r="O232" s="54">
        <f t="shared" si="355"/>
        <v>0</v>
      </c>
      <c r="P232" s="54"/>
      <c r="Q232" s="54">
        <f t="shared" si="356"/>
        <v>0</v>
      </c>
      <c r="R232" s="54"/>
      <c r="S232" s="54">
        <f t="shared" si="357"/>
        <v>0</v>
      </c>
      <c r="T232" s="54"/>
      <c r="U232" s="54">
        <f t="shared" si="358"/>
        <v>0</v>
      </c>
      <c r="V232" s="54"/>
      <c r="W232" s="54">
        <f t="shared" si="359"/>
        <v>0</v>
      </c>
      <c r="X232" s="54"/>
      <c r="Y232" s="54">
        <f t="shared" si="360"/>
        <v>0</v>
      </c>
      <c r="Z232" s="54"/>
      <c r="AA232" s="54">
        <f t="shared" si="361"/>
        <v>0</v>
      </c>
      <c r="AB232" s="54"/>
      <c r="AC232" s="54">
        <f t="shared" si="362"/>
        <v>0</v>
      </c>
      <c r="AD232" s="54"/>
      <c r="AE232" s="54">
        <f t="shared" si="363"/>
        <v>0</v>
      </c>
      <c r="AF232" s="54"/>
      <c r="AG232" s="54">
        <f t="shared" si="364"/>
        <v>0</v>
      </c>
      <c r="AH232" s="54"/>
      <c r="AI232" s="54">
        <f t="shared" si="365"/>
        <v>0</v>
      </c>
      <c r="AJ232" s="54"/>
      <c r="AK232" s="54">
        <f t="shared" si="366"/>
        <v>0</v>
      </c>
      <c r="AL232" s="54"/>
      <c r="AM232" s="54">
        <f t="shared" si="367"/>
        <v>0</v>
      </c>
      <c r="AN232" s="55">
        <f t="shared" si="298"/>
        <v>0</v>
      </c>
      <c r="AO232" s="55">
        <f t="shared" si="299"/>
        <v>0</v>
      </c>
      <c r="AP232" s="55">
        <f t="shared" si="292"/>
        <v>1087</v>
      </c>
      <c r="AQ232" s="57">
        <f t="shared" si="293"/>
        <v>41925.589999999997</v>
      </c>
      <c r="AR232" s="58"/>
      <c r="AS232" s="61"/>
      <c r="AT232" s="62">
        <f t="shared" si="294"/>
        <v>0</v>
      </c>
      <c r="AU232" s="63" t="str">
        <f t="shared" si="301"/>
        <v>NÃO MEDIDO</v>
      </c>
    </row>
    <row r="233" spans="1:47" s="64" customFormat="1" ht="45" customHeight="1" x14ac:dyDescent="0.2">
      <c r="A233" s="64" t="s">
        <v>37</v>
      </c>
      <c r="C233" s="46" t="s">
        <v>497</v>
      </c>
      <c r="D233" s="47" t="s">
        <v>498</v>
      </c>
      <c r="E233" s="48" t="s">
        <v>58</v>
      </c>
      <c r="F233" s="49">
        <v>435</v>
      </c>
      <c r="G233" s="50"/>
      <c r="H233" s="51"/>
      <c r="I233" s="49">
        <f t="shared" si="295"/>
        <v>435</v>
      </c>
      <c r="J233" s="115">
        <v>285.99</v>
      </c>
      <c r="K233" s="53">
        <f t="shared" si="300"/>
        <v>124405.65</v>
      </c>
      <c r="L233" s="54"/>
      <c r="M233" s="54">
        <f t="shared" si="296"/>
        <v>0</v>
      </c>
      <c r="N233" s="54"/>
      <c r="O233" s="54">
        <f t="shared" si="355"/>
        <v>0</v>
      </c>
      <c r="P233" s="54"/>
      <c r="Q233" s="54">
        <f t="shared" si="356"/>
        <v>0</v>
      </c>
      <c r="R233" s="54"/>
      <c r="S233" s="54">
        <f t="shared" si="357"/>
        <v>0</v>
      </c>
      <c r="T233" s="54"/>
      <c r="U233" s="54">
        <f t="shared" si="358"/>
        <v>0</v>
      </c>
      <c r="V233" s="54"/>
      <c r="W233" s="54">
        <f t="shared" si="359"/>
        <v>0</v>
      </c>
      <c r="X233" s="54"/>
      <c r="Y233" s="54">
        <f t="shared" si="360"/>
        <v>0</v>
      </c>
      <c r="Z233" s="54"/>
      <c r="AA233" s="54">
        <f t="shared" si="361"/>
        <v>0</v>
      </c>
      <c r="AB233" s="54"/>
      <c r="AC233" s="54">
        <f t="shared" si="362"/>
        <v>0</v>
      </c>
      <c r="AD233" s="54"/>
      <c r="AE233" s="54">
        <f t="shared" si="363"/>
        <v>0</v>
      </c>
      <c r="AF233" s="54"/>
      <c r="AG233" s="54">
        <f t="shared" si="364"/>
        <v>0</v>
      </c>
      <c r="AH233" s="54"/>
      <c r="AI233" s="54">
        <f t="shared" si="365"/>
        <v>0</v>
      </c>
      <c r="AJ233" s="54"/>
      <c r="AK233" s="54">
        <f t="shared" si="366"/>
        <v>0</v>
      </c>
      <c r="AL233" s="54"/>
      <c r="AM233" s="54">
        <f t="shared" si="367"/>
        <v>0</v>
      </c>
      <c r="AN233" s="55">
        <f t="shared" si="298"/>
        <v>0</v>
      </c>
      <c r="AO233" s="55">
        <f t="shared" si="299"/>
        <v>0</v>
      </c>
      <c r="AP233" s="55">
        <f t="shared" si="292"/>
        <v>435</v>
      </c>
      <c r="AQ233" s="57">
        <f t="shared" si="293"/>
        <v>124405.65</v>
      </c>
      <c r="AR233" s="58"/>
      <c r="AS233" s="61"/>
      <c r="AT233" s="62">
        <f t="shared" si="294"/>
        <v>0</v>
      </c>
      <c r="AU233" s="63" t="str">
        <f t="shared" si="301"/>
        <v>NÃO MEDIDO</v>
      </c>
    </row>
    <row r="234" spans="1:47" s="64" customFormat="1" ht="45" customHeight="1" x14ac:dyDescent="0.2">
      <c r="A234" s="64" t="s">
        <v>37</v>
      </c>
      <c r="C234" s="99" t="s">
        <v>499</v>
      </c>
      <c r="D234" s="101" t="s">
        <v>500</v>
      </c>
      <c r="E234" s="102" t="s">
        <v>58</v>
      </c>
      <c r="F234" s="103">
        <v>1087</v>
      </c>
      <c r="G234" s="104"/>
      <c r="H234" s="105"/>
      <c r="I234" s="103">
        <f t="shared" si="295"/>
        <v>1087</v>
      </c>
      <c r="J234" s="120">
        <v>38.57</v>
      </c>
      <c r="K234" s="106">
        <f t="shared" si="300"/>
        <v>41925.589999999997</v>
      </c>
      <c r="L234" s="107"/>
      <c r="M234" s="54">
        <f t="shared" si="296"/>
        <v>0</v>
      </c>
      <c r="N234" s="107"/>
      <c r="O234" s="107">
        <f t="shared" ref="O234:O256" si="368">ROUND(N234*$J234,2)</f>
        <v>0</v>
      </c>
      <c r="P234" s="107"/>
      <c r="Q234" s="107">
        <f t="shared" ref="Q234:Q256" si="369">ROUND(P234*$J234,2)</f>
        <v>0</v>
      </c>
      <c r="R234" s="107"/>
      <c r="S234" s="107">
        <f t="shared" ref="S234:S256" si="370">ROUND(R234*$J234,2)</f>
        <v>0</v>
      </c>
      <c r="T234" s="107"/>
      <c r="U234" s="107">
        <f t="shared" ref="U234:U256" si="371">ROUND(T234*$J234,2)</f>
        <v>0</v>
      </c>
      <c r="V234" s="107"/>
      <c r="W234" s="107">
        <f t="shared" ref="W234:W256" si="372">ROUND(V234*$J234,2)</f>
        <v>0</v>
      </c>
      <c r="X234" s="107"/>
      <c r="Y234" s="107">
        <f t="shared" ref="Y234:Y256" si="373">ROUND(X234*$J234,2)</f>
        <v>0</v>
      </c>
      <c r="Z234" s="107"/>
      <c r="AA234" s="107">
        <f t="shared" ref="AA234:AA256" si="374">ROUND(Z234*$J234,2)</f>
        <v>0</v>
      </c>
      <c r="AB234" s="107"/>
      <c r="AC234" s="107">
        <f t="shared" ref="AC234:AC256" si="375">ROUND(AB234*$J234,2)</f>
        <v>0</v>
      </c>
      <c r="AD234" s="107"/>
      <c r="AE234" s="107">
        <f t="shared" ref="AE234:AE256" si="376">ROUND(AD234*$J234,2)</f>
        <v>0</v>
      </c>
      <c r="AF234" s="107"/>
      <c r="AG234" s="107">
        <f t="shared" ref="AG234:AG256" si="377">ROUND(AF234*$J234,2)</f>
        <v>0</v>
      </c>
      <c r="AH234" s="107"/>
      <c r="AI234" s="107">
        <f t="shared" ref="AI234:AI256" si="378">ROUND(AH234*$J234,2)</f>
        <v>0</v>
      </c>
      <c r="AJ234" s="107"/>
      <c r="AK234" s="107">
        <f t="shared" ref="AK234:AK256" si="379">ROUND(AJ234*$J234,2)</f>
        <v>0</v>
      </c>
      <c r="AL234" s="107"/>
      <c r="AM234" s="107">
        <f t="shared" ref="AM234:AM256" si="380">ROUND(AL234*$J234,2)</f>
        <v>0</v>
      </c>
      <c r="AN234" s="108">
        <f t="shared" si="298"/>
        <v>0</v>
      </c>
      <c r="AO234" s="108">
        <f t="shared" si="299"/>
        <v>0</v>
      </c>
      <c r="AP234" s="108">
        <f t="shared" si="292"/>
        <v>1087</v>
      </c>
      <c r="AQ234" s="109">
        <f t="shared" si="293"/>
        <v>41925.589999999997</v>
      </c>
      <c r="AR234" s="110"/>
      <c r="AS234" s="61"/>
      <c r="AT234" s="62">
        <f t="shared" si="294"/>
        <v>0</v>
      </c>
      <c r="AU234" s="63" t="str">
        <f t="shared" si="301"/>
        <v>NÃO MEDIDO</v>
      </c>
    </row>
    <row r="235" spans="1:47" s="64" customFormat="1" ht="65.25" customHeight="1" x14ac:dyDescent="0.2">
      <c r="A235" s="64" t="s">
        <v>37</v>
      </c>
      <c r="C235" s="46" t="s">
        <v>501</v>
      </c>
      <c r="D235" s="47" t="s">
        <v>502</v>
      </c>
      <c r="E235" s="48" t="s">
        <v>58</v>
      </c>
      <c r="F235" s="49">
        <v>109</v>
      </c>
      <c r="G235" s="50"/>
      <c r="H235" s="51"/>
      <c r="I235" s="49">
        <f t="shared" si="295"/>
        <v>109</v>
      </c>
      <c r="J235" s="115">
        <v>356.83</v>
      </c>
      <c r="K235" s="53">
        <f t="shared" si="300"/>
        <v>38894.47</v>
      </c>
      <c r="L235" s="54"/>
      <c r="M235" s="54">
        <f t="shared" si="296"/>
        <v>0</v>
      </c>
      <c r="N235" s="54"/>
      <c r="O235" s="54">
        <f t="shared" si="368"/>
        <v>0</v>
      </c>
      <c r="P235" s="54"/>
      <c r="Q235" s="54">
        <f t="shared" si="369"/>
        <v>0</v>
      </c>
      <c r="R235" s="54"/>
      <c r="S235" s="54">
        <f t="shared" si="370"/>
        <v>0</v>
      </c>
      <c r="T235" s="54"/>
      <c r="U235" s="54">
        <f t="shared" si="371"/>
        <v>0</v>
      </c>
      <c r="V235" s="54"/>
      <c r="W235" s="54">
        <f t="shared" si="372"/>
        <v>0</v>
      </c>
      <c r="X235" s="54"/>
      <c r="Y235" s="54">
        <f t="shared" si="373"/>
        <v>0</v>
      </c>
      <c r="Z235" s="54"/>
      <c r="AA235" s="54">
        <f t="shared" si="374"/>
        <v>0</v>
      </c>
      <c r="AB235" s="54"/>
      <c r="AC235" s="54">
        <f t="shared" si="375"/>
        <v>0</v>
      </c>
      <c r="AD235" s="54"/>
      <c r="AE235" s="54">
        <f t="shared" si="376"/>
        <v>0</v>
      </c>
      <c r="AF235" s="54"/>
      <c r="AG235" s="54">
        <f t="shared" si="377"/>
        <v>0</v>
      </c>
      <c r="AH235" s="54"/>
      <c r="AI235" s="54">
        <f t="shared" si="378"/>
        <v>0</v>
      </c>
      <c r="AJ235" s="54"/>
      <c r="AK235" s="54">
        <f t="shared" si="379"/>
        <v>0</v>
      </c>
      <c r="AL235" s="54"/>
      <c r="AM235" s="54">
        <f t="shared" si="380"/>
        <v>0</v>
      </c>
      <c r="AN235" s="55">
        <f t="shared" si="298"/>
        <v>0</v>
      </c>
      <c r="AO235" s="55">
        <f t="shared" si="299"/>
        <v>0</v>
      </c>
      <c r="AP235" s="55">
        <f t="shared" si="292"/>
        <v>109</v>
      </c>
      <c r="AQ235" s="57">
        <f t="shared" si="293"/>
        <v>38894.47</v>
      </c>
      <c r="AR235" s="58"/>
      <c r="AS235" s="61"/>
      <c r="AT235" s="62">
        <f t="shared" si="294"/>
        <v>0</v>
      </c>
      <c r="AU235" s="63" t="str">
        <f t="shared" si="301"/>
        <v>NÃO MEDIDO</v>
      </c>
    </row>
    <row r="236" spans="1:47" s="64" customFormat="1" ht="39.75" customHeight="1" x14ac:dyDescent="0.2">
      <c r="A236" s="64" t="s">
        <v>37</v>
      </c>
      <c r="C236" s="46" t="s">
        <v>503</v>
      </c>
      <c r="D236" s="47" t="s">
        <v>504</v>
      </c>
      <c r="E236" s="48" t="s">
        <v>58</v>
      </c>
      <c r="F236" s="49">
        <v>109</v>
      </c>
      <c r="G236" s="50"/>
      <c r="H236" s="51"/>
      <c r="I236" s="49">
        <f t="shared" si="295"/>
        <v>109</v>
      </c>
      <c r="J236" s="115">
        <v>101.02</v>
      </c>
      <c r="K236" s="53">
        <f t="shared" si="300"/>
        <v>11011.18</v>
      </c>
      <c r="L236" s="54"/>
      <c r="M236" s="54">
        <f t="shared" si="296"/>
        <v>0</v>
      </c>
      <c r="N236" s="54"/>
      <c r="O236" s="54">
        <f t="shared" si="368"/>
        <v>0</v>
      </c>
      <c r="P236" s="54"/>
      <c r="Q236" s="54">
        <f t="shared" si="369"/>
        <v>0</v>
      </c>
      <c r="R236" s="54"/>
      <c r="S236" s="54">
        <f t="shared" si="370"/>
        <v>0</v>
      </c>
      <c r="T236" s="54"/>
      <c r="U236" s="54">
        <f t="shared" si="371"/>
        <v>0</v>
      </c>
      <c r="V236" s="54"/>
      <c r="W236" s="54">
        <f t="shared" si="372"/>
        <v>0</v>
      </c>
      <c r="X236" s="54"/>
      <c r="Y236" s="54">
        <f t="shared" si="373"/>
        <v>0</v>
      </c>
      <c r="Z236" s="54"/>
      <c r="AA236" s="54">
        <f t="shared" si="374"/>
        <v>0</v>
      </c>
      <c r="AB236" s="54"/>
      <c r="AC236" s="54">
        <f t="shared" si="375"/>
        <v>0</v>
      </c>
      <c r="AD236" s="54"/>
      <c r="AE236" s="54">
        <f t="shared" si="376"/>
        <v>0</v>
      </c>
      <c r="AF236" s="54"/>
      <c r="AG236" s="54">
        <f t="shared" si="377"/>
        <v>0</v>
      </c>
      <c r="AH236" s="54"/>
      <c r="AI236" s="54">
        <f t="shared" si="378"/>
        <v>0</v>
      </c>
      <c r="AJ236" s="54"/>
      <c r="AK236" s="54">
        <f t="shared" si="379"/>
        <v>0</v>
      </c>
      <c r="AL236" s="54"/>
      <c r="AM236" s="54">
        <f t="shared" si="380"/>
        <v>0</v>
      </c>
      <c r="AN236" s="55">
        <f t="shared" si="298"/>
        <v>0</v>
      </c>
      <c r="AO236" s="55">
        <f t="shared" si="299"/>
        <v>0</v>
      </c>
      <c r="AP236" s="55">
        <f t="shared" si="292"/>
        <v>109</v>
      </c>
      <c r="AQ236" s="57">
        <f t="shared" si="293"/>
        <v>11011.18</v>
      </c>
      <c r="AR236" s="58"/>
      <c r="AS236" s="61"/>
      <c r="AT236" s="62">
        <f t="shared" si="294"/>
        <v>0</v>
      </c>
      <c r="AU236" s="63" t="str">
        <f t="shared" si="301"/>
        <v>NÃO MEDIDO</v>
      </c>
    </row>
    <row r="237" spans="1:47" s="64" customFormat="1" ht="36.75" customHeight="1" x14ac:dyDescent="0.2">
      <c r="A237" s="64" t="s">
        <v>37</v>
      </c>
      <c r="C237" s="46" t="s">
        <v>505</v>
      </c>
      <c r="D237" s="47" t="s">
        <v>506</v>
      </c>
      <c r="E237" s="48" t="s">
        <v>58</v>
      </c>
      <c r="F237" s="49">
        <v>109</v>
      </c>
      <c r="G237" s="50"/>
      <c r="H237" s="51"/>
      <c r="I237" s="49">
        <f t="shared" si="295"/>
        <v>109</v>
      </c>
      <c r="J237" s="115">
        <v>727.53</v>
      </c>
      <c r="K237" s="53">
        <f t="shared" si="300"/>
        <v>79300.77</v>
      </c>
      <c r="L237" s="54"/>
      <c r="M237" s="54">
        <f t="shared" si="296"/>
        <v>0</v>
      </c>
      <c r="N237" s="54"/>
      <c r="O237" s="54">
        <f t="shared" si="368"/>
        <v>0</v>
      </c>
      <c r="P237" s="54"/>
      <c r="Q237" s="54">
        <f t="shared" si="369"/>
        <v>0</v>
      </c>
      <c r="R237" s="54"/>
      <c r="S237" s="54">
        <f t="shared" si="370"/>
        <v>0</v>
      </c>
      <c r="T237" s="54"/>
      <c r="U237" s="54">
        <f t="shared" si="371"/>
        <v>0</v>
      </c>
      <c r="V237" s="54"/>
      <c r="W237" s="54">
        <f t="shared" si="372"/>
        <v>0</v>
      </c>
      <c r="X237" s="54"/>
      <c r="Y237" s="54">
        <f t="shared" si="373"/>
        <v>0</v>
      </c>
      <c r="Z237" s="54"/>
      <c r="AA237" s="54">
        <f t="shared" si="374"/>
        <v>0</v>
      </c>
      <c r="AB237" s="54"/>
      <c r="AC237" s="54">
        <f t="shared" si="375"/>
        <v>0</v>
      </c>
      <c r="AD237" s="54"/>
      <c r="AE237" s="54">
        <f t="shared" si="376"/>
        <v>0</v>
      </c>
      <c r="AF237" s="54"/>
      <c r="AG237" s="54">
        <f t="shared" si="377"/>
        <v>0</v>
      </c>
      <c r="AH237" s="54"/>
      <c r="AI237" s="54">
        <f t="shared" si="378"/>
        <v>0</v>
      </c>
      <c r="AJ237" s="54"/>
      <c r="AK237" s="54">
        <f t="shared" si="379"/>
        <v>0</v>
      </c>
      <c r="AL237" s="54"/>
      <c r="AM237" s="54">
        <f t="shared" si="380"/>
        <v>0</v>
      </c>
      <c r="AN237" s="55">
        <f t="shared" si="298"/>
        <v>0</v>
      </c>
      <c r="AO237" s="55">
        <f t="shared" si="299"/>
        <v>0</v>
      </c>
      <c r="AP237" s="55">
        <f t="shared" si="292"/>
        <v>109</v>
      </c>
      <c r="AQ237" s="57">
        <f t="shared" si="293"/>
        <v>79300.77</v>
      </c>
      <c r="AR237" s="58"/>
      <c r="AS237" s="61"/>
      <c r="AT237" s="62">
        <f t="shared" si="294"/>
        <v>0</v>
      </c>
      <c r="AU237" s="63" t="str">
        <f t="shared" si="301"/>
        <v>NÃO MEDIDO</v>
      </c>
    </row>
    <row r="238" spans="1:47" s="64" customFormat="1" ht="36.75" customHeight="1" x14ac:dyDescent="0.2">
      <c r="A238" s="64" t="s">
        <v>37</v>
      </c>
      <c r="C238" s="46" t="s">
        <v>507</v>
      </c>
      <c r="D238" s="47" t="s">
        <v>508</v>
      </c>
      <c r="E238" s="48" t="s">
        <v>58</v>
      </c>
      <c r="F238" s="49">
        <v>109</v>
      </c>
      <c r="G238" s="50"/>
      <c r="H238" s="51"/>
      <c r="I238" s="49">
        <f t="shared" si="295"/>
        <v>109</v>
      </c>
      <c r="J238" s="115">
        <v>138.22999999999999</v>
      </c>
      <c r="K238" s="53">
        <f t="shared" si="300"/>
        <v>15067.07</v>
      </c>
      <c r="L238" s="54"/>
      <c r="M238" s="54">
        <f t="shared" si="296"/>
        <v>0</v>
      </c>
      <c r="N238" s="54"/>
      <c r="O238" s="54">
        <f t="shared" si="368"/>
        <v>0</v>
      </c>
      <c r="P238" s="54"/>
      <c r="Q238" s="54">
        <f t="shared" si="369"/>
        <v>0</v>
      </c>
      <c r="R238" s="54"/>
      <c r="S238" s="54">
        <f t="shared" si="370"/>
        <v>0</v>
      </c>
      <c r="T238" s="54"/>
      <c r="U238" s="54">
        <f t="shared" si="371"/>
        <v>0</v>
      </c>
      <c r="V238" s="54"/>
      <c r="W238" s="54">
        <f t="shared" si="372"/>
        <v>0</v>
      </c>
      <c r="X238" s="54"/>
      <c r="Y238" s="54">
        <f t="shared" si="373"/>
        <v>0</v>
      </c>
      <c r="Z238" s="54"/>
      <c r="AA238" s="54">
        <f t="shared" si="374"/>
        <v>0</v>
      </c>
      <c r="AB238" s="54"/>
      <c r="AC238" s="54">
        <f t="shared" si="375"/>
        <v>0</v>
      </c>
      <c r="AD238" s="54"/>
      <c r="AE238" s="54">
        <f t="shared" si="376"/>
        <v>0</v>
      </c>
      <c r="AF238" s="54"/>
      <c r="AG238" s="54">
        <f t="shared" si="377"/>
        <v>0</v>
      </c>
      <c r="AH238" s="54"/>
      <c r="AI238" s="54">
        <f t="shared" si="378"/>
        <v>0</v>
      </c>
      <c r="AJ238" s="54"/>
      <c r="AK238" s="54">
        <f t="shared" si="379"/>
        <v>0</v>
      </c>
      <c r="AL238" s="54"/>
      <c r="AM238" s="54">
        <f t="shared" si="380"/>
        <v>0</v>
      </c>
      <c r="AN238" s="55">
        <f t="shared" si="298"/>
        <v>0</v>
      </c>
      <c r="AO238" s="55">
        <f t="shared" si="299"/>
        <v>0</v>
      </c>
      <c r="AP238" s="55">
        <f t="shared" si="292"/>
        <v>109</v>
      </c>
      <c r="AQ238" s="57">
        <f t="shared" si="293"/>
        <v>15067.07</v>
      </c>
      <c r="AR238" s="58"/>
      <c r="AS238" s="61"/>
      <c r="AT238" s="62">
        <f t="shared" si="294"/>
        <v>0</v>
      </c>
      <c r="AU238" s="63" t="str">
        <f t="shared" si="301"/>
        <v>NÃO MEDIDO</v>
      </c>
    </row>
    <row r="239" spans="1:47" s="64" customFormat="1" ht="58.5" customHeight="1" x14ac:dyDescent="0.2">
      <c r="A239" s="64" t="s">
        <v>37</v>
      </c>
      <c r="C239" s="46" t="s">
        <v>509</v>
      </c>
      <c r="D239" s="47" t="s">
        <v>510</v>
      </c>
      <c r="E239" s="48" t="s">
        <v>58</v>
      </c>
      <c r="F239" s="49">
        <v>60</v>
      </c>
      <c r="G239" s="50"/>
      <c r="H239" s="51"/>
      <c r="I239" s="49">
        <f t="shared" si="295"/>
        <v>60</v>
      </c>
      <c r="J239" s="115">
        <v>75.849999999999994</v>
      </c>
      <c r="K239" s="53">
        <f t="shared" si="300"/>
        <v>4551</v>
      </c>
      <c r="L239" s="54"/>
      <c r="M239" s="54">
        <f t="shared" si="296"/>
        <v>0</v>
      </c>
      <c r="N239" s="54"/>
      <c r="O239" s="54">
        <f t="shared" si="368"/>
        <v>0</v>
      </c>
      <c r="P239" s="54"/>
      <c r="Q239" s="54">
        <f t="shared" si="369"/>
        <v>0</v>
      </c>
      <c r="R239" s="54"/>
      <c r="S239" s="54">
        <f t="shared" si="370"/>
        <v>0</v>
      </c>
      <c r="T239" s="54"/>
      <c r="U239" s="54">
        <f t="shared" si="371"/>
        <v>0</v>
      </c>
      <c r="V239" s="54"/>
      <c r="W239" s="54">
        <f t="shared" si="372"/>
        <v>0</v>
      </c>
      <c r="X239" s="54"/>
      <c r="Y239" s="54">
        <f t="shared" si="373"/>
        <v>0</v>
      </c>
      <c r="Z239" s="54"/>
      <c r="AA239" s="54">
        <f t="shared" si="374"/>
        <v>0</v>
      </c>
      <c r="AB239" s="54"/>
      <c r="AC239" s="54">
        <f t="shared" si="375"/>
        <v>0</v>
      </c>
      <c r="AD239" s="54"/>
      <c r="AE239" s="54">
        <f t="shared" si="376"/>
        <v>0</v>
      </c>
      <c r="AF239" s="54"/>
      <c r="AG239" s="54">
        <f t="shared" si="377"/>
        <v>0</v>
      </c>
      <c r="AH239" s="54"/>
      <c r="AI239" s="54">
        <f t="shared" si="378"/>
        <v>0</v>
      </c>
      <c r="AJ239" s="54"/>
      <c r="AK239" s="54">
        <f t="shared" si="379"/>
        <v>0</v>
      </c>
      <c r="AL239" s="54"/>
      <c r="AM239" s="54">
        <f t="shared" si="380"/>
        <v>0</v>
      </c>
      <c r="AN239" s="55">
        <f t="shared" si="298"/>
        <v>0</v>
      </c>
      <c r="AO239" s="55">
        <f t="shared" si="299"/>
        <v>0</v>
      </c>
      <c r="AP239" s="55">
        <f t="shared" si="292"/>
        <v>60</v>
      </c>
      <c r="AQ239" s="57">
        <f t="shared" si="293"/>
        <v>4551</v>
      </c>
      <c r="AR239" s="58"/>
      <c r="AS239" s="61"/>
      <c r="AT239" s="62">
        <f t="shared" si="294"/>
        <v>0</v>
      </c>
      <c r="AU239" s="63" t="str">
        <f t="shared" si="301"/>
        <v>NÃO MEDIDO</v>
      </c>
    </row>
    <row r="240" spans="1:47" s="116" customFormat="1" ht="52.5" customHeight="1" x14ac:dyDescent="0.2">
      <c r="A240" s="116" t="s">
        <v>37</v>
      </c>
      <c r="B240" s="64"/>
      <c r="C240" s="46" t="s">
        <v>511</v>
      </c>
      <c r="D240" s="47" t="s">
        <v>512</v>
      </c>
      <c r="E240" s="48" t="s">
        <v>58</v>
      </c>
      <c r="F240" s="49">
        <v>1087</v>
      </c>
      <c r="G240" s="50"/>
      <c r="H240" s="51"/>
      <c r="I240" s="49">
        <f t="shared" si="295"/>
        <v>1087</v>
      </c>
      <c r="J240" s="115">
        <v>208.8</v>
      </c>
      <c r="K240" s="53">
        <f t="shared" si="300"/>
        <v>226965.6</v>
      </c>
      <c r="L240" s="54"/>
      <c r="M240" s="54">
        <f t="shared" si="296"/>
        <v>0</v>
      </c>
      <c r="N240" s="54"/>
      <c r="O240" s="54">
        <f t="shared" si="368"/>
        <v>0</v>
      </c>
      <c r="P240" s="54"/>
      <c r="Q240" s="54">
        <f t="shared" si="369"/>
        <v>0</v>
      </c>
      <c r="R240" s="54"/>
      <c r="S240" s="54">
        <f t="shared" si="370"/>
        <v>0</v>
      </c>
      <c r="T240" s="54"/>
      <c r="U240" s="54">
        <f t="shared" si="371"/>
        <v>0</v>
      </c>
      <c r="V240" s="54"/>
      <c r="W240" s="54">
        <f t="shared" si="372"/>
        <v>0</v>
      </c>
      <c r="X240" s="54"/>
      <c r="Y240" s="54">
        <f t="shared" si="373"/>
        <v>0</v>
      </c>
      <c r="Z240" s="54"/>
      <c r="AA240" s="54">
        <f t="shared" si="374"/>
        <v>0</v>
      </c>
      <c r="AB240" s="54"/>
      <c r="AC240" s="54">
        <f t="shared" si="375"/>
        <v>0</v>
      </c>
      <c r="AD240" s="54"/>
      <c r="AE240" s="54">
        <f t="shared" si="376"/>
        <v>0</v>
      </c>
      <c r="AF240" s="54"/>
      <c r="AG240" s="54">
        <f t="shared" si="377"/>
        <v>0</v>
      </c>
      <c r="AH240" s="54"/>
      <c r="AI240" s="54">
        <f t="shared" si="378"/>
        <v>0</v>
      </c>
      <c r="AJ240" s="54"/>
      <c r="AK240" s="54">
        <f t="shared" si="379"/>
        <v>0</v>
      </c>
      <c r="AL240" s="54"/>
      <c r="AM240" s="54">
        <f t="shared" si="380"/>
        <v>0</v>
      </c>
      <c r="AN240" s="55">
        <f t="shared" si="298"/>
        <v>0</v>
      </c>
      <c r="AO240" s="55">
        <f t="shared" si="299"/>
        <v>0</v>
      </c>
      <c r="AP240" s="55">
        <f t="shared" si="292"/>
        <v>1087</v>
      </c>
      <c r="AQ240" s="57">
        <f t="shared" si="293"/>
        <v>226965.6</v>
      </c>
      <c r="AR240" s="58"/>
      <c r="AS240" s="111"/>
      <c r="AT240" s="117">
        <f t="shared" si="294"/>
        <v>0</v>
      </c>
      <c r="AU240" s="63" t="str">
        <f t="shared" si="301"/>
        <v>NÃO MEDIDO</v>
      </c>
    </row>
    <row r="241" spans="1:47" s="64" customFormat="1" ht="60.75" customHeight="1" x14ac:dyDescent="0.2">
      <c r="A241" s="64" t="s">
        <v>37</v>
      </c>
      <c r="C241" s="46" t="s">
        <v>513</v>
      </c>
      <c r="D241" s="47" t="s">
        <v>514</v>
      </c>
      <c r="E241" s="48" t="s">
        <v>58</v>
      </c>
      <c r="F241" s="49">
        <v>7222</v>
      </c>
      <c r="G241" s="50"/>
      <c r="H241" s="51"/>
      <c r="I241" s="49">
        <f t="shared" si="295"/>
        <v>7222</v>
      </c>
      <c r="J241" s="115">
        <v>96.51</v>
      </c>
      <c r="K241" s="53">
        <f t="shared" si="300"/>
        <v>696995.22</v>
      </c>
      <c r="L241" s="54"/>
      <c r="M241" s="54">
        <f t="shared" si="296"/>
        <v>0</v>
      </c>
      <c r="N241" s="54"/>
      <c r="O241" s="54">
        <f t="shared" ref="O241:O255" si="381">ROUND(N241*$J241,2)</f>
        <v>0</v>
      </c>
      <c r="P241" s="54"/>
      <c r="Q241" s="54">
        <f t="shared" ref="Q241:Q255" si="382">ROUND(P241*$J241,2)</f>
        <v>0</v>
      </c>
      <c r="R241" s="54"/>
      <c r="S241" s="54">
        <f t="shared" ref="S241:S255" si="383">ROUND(R241*$J241,2)</f>
        <v>0</v>
      </c>
      <c r="T241" s="54"/>
      <c r="U241" s="54">
        <f t="shared" ref="U241:U255" si="384">ROUND(T241*$J241,2)</f>
        <v>0</v>
      </c>
      <c r="V241" s="54"/>
      <c r="W241" s="54">
        <f t="shared" ref="W241:W255" si="385">ROUND(V241*$J241,2)</f>
        <v>0</v>
      </c>
      <c r="X241" s="54"/>
      <c r="Y241" s="54">
        <f t="shared" ref="Y241:Y255" si="386">ROUND(X241*$J241,2)</f>
        <v>0</v>
      </c>
      <c r="Z241" s="54"/>
      <c r="AA241" s="54">
        <f t="shared" ref="AA241:AA255" si="387">ROUND(Z241*$J241,2)</f>
        <v>0</v>
      </c>
      <c r="AB241" s="54"/>
      <c r="AC241" s="54">
        <f t="shared" ref="AC241:AC255" si="388">ROUND(AB241*$J241,2)</f>
        <v>0</v>
      </c>
      <c r="AD241" s="54"/>
      <c r="AE241" s="54">
        <f t="shared" ref="AE241:AE255" si="389">ROUND(AD241*$J241,2)</f>
        <v>0</v>
      </c>
      <c r="AF241" s="54"/>
      <c r="AG241" s="54">
        <f t="shared" ref="AG241:AG255" si="390">ROUND(AF241*$J241,2)</f>
        <v>0</v>
      </c>
      <c r="AH241" s="54"/>
      <c r="AI241" s="54">
        <f t="shared" ref="AI241:AI255" si="391">ROUND(AH241*$J241,2)</f>
        <v>0</v>
      </c>
      <c r="AJ241" s="54"/>
      <c r="AK241" s="54">
        <f t="shared" ref="AK241:AK255" si="392">ROUND(AJ241*$J241,2)</f>
        <v>0</v>
      </c>
      <c r="AL241" s="54"/>
      <c r="AM241" s="54">
        <f t="shared" ref="AM241:AM255" si="393">ROUND(AL241*$J241,2)</f>
        <v>0</v>
      </c>
      <c r="AN241" s="55">
        <f t="shared" si="298"/>
        <v>0</v>
      </c>
      <c r="AO241" s="55">
        <f t="shared" si="299"/>
        <v>0</v>
      </c>
      <c r="AP241" s="55">
        <f t="shared" si="292"/>
        <v>7222</v>
      </c>
      <c r="AQ241" s="57">
        <f t="shared" si="293"/>
        <v>696995.22</v>
      </c>
      <c r="AR241" s="58"/>
      <c r="AS241" s="61"/>
      <c r="AT241" s="62">
        <f t="shared" si="294"/>
        <v>0</v>
      </c>
      <c r="AU241" s="63" t="str">
        <f t="shared" si="301"/>
        <v>NÃO MEDIDO</v>
      </c>
    </row>
    <row r="242" spans="1:47" s="64" customFormat="1" ht="45" customHeight="1" x14ac:dyDescent="0.2">
      <c r="A242" s="64" t="s">
        <v>37</v>
      </c>
      <c r="C242" s="46" t="s">
        <v>515</v>
      </c>
      <c r="D242" s="47" t="s">
        <v>516</v>
      </c>
      <c r="E242" s="48" t="s">
        <v>58</v>
      </c>
      <c r="F242" s="49">
        <v>1</v>
      </c>
      <c r="G242" s="50"/>
      <c r="H242" s="51"/>
      <c r="I242" s="49">
        <f t="shared" si="295"/>
        <v>1</v>
      </c>
      <c r="J242" s="52">
        <v>1634.05</v>
      </c>
      <c r="K242" s="53">
        <f t="shared" si="300"/>
        <v>1634.05</v>
      </c>
      <c r="L242" s="54"/>
      <c r="M242" s="54">
        <f t="shared" si="296"/>
        <v>0</v>
      </c>
      <c r="N242" s="54"/>
      <c r="O242" s="54">
        <f t="shared" si="381"/>
        <v>0</v>
      </c>
      <c r="P242" s="54"/>
      <c r="Q242" s="54">
        <f t="shared" si="382"/>
        <v>0</v>
      </c>
      <c r="R242" s="54"/>
      <c r="S242" s="54">
        <f t="shared" si="383"/>
        <v>0</v>
      </c>
      <c r="T242" s="54"/>
      <c r="U242" s="54">
        <f t="shared" si="384"/>
        <v>0</v>
      </c>
      <c r="V242" s="54"/>
      <c r="W242" s="54">
        <f t="shared" si="385"/>
        <v>0</v>
      </c>
      <c r="X242" s="54"/>
      <c r="Y242" s="54">
        <f t="shared" si="386"/>
        <v>0</v>
      </c>
      <c r="Z242" s="54"/>
      <c r="AA242" s="54">
        <f t="shared" si="387"/>
        <v>0</v>
      </c>
      <c r="AB242" s="54"/>
      <c r="AC242" s="54">
        <f t="shared" si="388"/>
        <v>0</v>
      </c>
      <c r="AD242" s="54"/>
      <c r="AE242" s="54">
        <f t="shared" si="389"/>
        <v>0</v>
      </c>
      <c r="AF242" s="54"/>
      <c r="AG242" s="54">
        <f t="shared" si="390"/>
        <v>0</v>
      </c>
      <c r="AH242" s="54"/>
      <c r="AI242" s="54">
        <f t="shared" si="391"/>
        <v>0</v>
      </c>
      <c r="AJ242" s="54"/>
      <c r="AK242" s="54">
        <f t="shared" si="392"/>
        <v>0</v>
      </c>
      <c r="AL242" s="54"/>
      <c r="AM242" s="54">
        <f t="shared" si="393"/>
        <v>0</v>
      </c>
      <c r="AN242" s="55">
        <f t="shared" si="298"/>
        <v>0</v>
      </c>
      <c r="AO242" s="55">
        <f t="shared" si="299"/>
        <v>0</v>
      </c>
      <c r="AP242" s="55">
        <f t="shared" si="292"/>
        <v>1</v>
      </c>
      <c r="AQ242" s="57">
        <f t="shared" si="293"/>
        <v>1634.05</v>
      </c>
      <c r="AR242" s="58"/>
      <c r="AS242" s="61"/>
      <c r="AT242" s="62">
        <f t="shared" si="294"/>
        <v>0</v>
      </c>
      <c r="AU242" s="63" t="str">
        <f t="shared" si="301"/>
        <v>NÃO MEDIDO</v>
      </c>
    </row>
    <row r="243" spans="1:47" s="64" customFormat="1" ht="37.5" customHeight="1" x14ac:dyDescent="0.2">
      <c r="A243" s="64" t="s">
        <v>37</v>
      </c>
      <c r="C243" s="46" t="s">
        <v>517</v>
      </c>
      <c r="D243" s="47" t="s">
        <v>518</v>
      </c>
      <c r="E243" s="48" t="s">
        <v>58</v>
      </c>
      <c r="F243" s="49">
        <v>1486</v>
      </c>
      <c r="G243" s="50"/>
      <c r="H243" s="51"/>
      <c r="I243" s="49">
        <f t="shared" si="295"/>
        <v>1486</v>
      </c>
      <c r="J243" s="115">
        <v>271.89</v>
      </c>
      <c r="K243" s="53">
        <f t="shared" si="300"/>
        <v>404028.54</v>
      </c>
      <c r="L243" s="54"/>
      <c r="M243" s="54">
        <f t="shared" si="296"/>
        <v>0</v>
      </c>
      <c r="N243" s="54"/>
      <c r="O243" s="54">
        <f t="shared" si="381"/>
        <v>0</v>
      </c>
      <c r="P243" s="54"/>
      <c r="Q243" s="54">
        <f t="shared" si="382"/>
        <v>0</v>
      </c>
      <c r="R243" s="54"/>
      <c r="S243" s="54">
        <f t="shared" si="383"/>
        <v>0</v>
      </c>
      <c r="T243" s="54"/>
      <c r="U243" s="54">
        <f t="shared" si="384"/>
        <v>0</v>
      </c>
      <c r="V243" s="54"/>
      <c r="W243" s="54">
        <f t="shared" si="385"/>
        <v>0</v>
      </c>
      <c r="X243" s="54"/>
      <c r="Y243" s="54">
        <f t="shared" si="386"/>
        <v>0</v>
      </c>
      <c r="Z243" s="54"/>
      <c r="AA243" s="54">
        <f t="shared" si="387"/>
        <v>0</v>
      </c>
      <c r="AB243" s="54"/>
      <c r="AC243" s="54">
        <f t="shared" si="388"/>
        <v>0</v>
      </c>
      <c r="AD243" s="54"/>
      <c r="AE243" s="54">
        <f t="shared" si="389"/>
        <v>0</v>
      </c>
      <c r="AF243" s="54"/>
      <c r="AG243" s="54">
        <f t="shared" si="390"/>
        <v>0</v>
      </c>
      <c r="AH243" s="54"/>
      <c r="AI243" s="54">
        <f t="shared" si="391"/>
        <v>0</v>
      </c>
      <c r="AJ243" s="54"/>
      <c r="AK243" s="54">
        <f t="shared" si="392"/>
        <v>0</v>
      </c>
      <c r="AL243" s="54"/>
      <c r="AM243" s="54">
        <f t="shared" si="393"/>
        <v>0</v>
      </c>
      <c r="AN243" s="55">
        <f t="shared" si="298"/>
        <v>0</v>
      </c>
      <c r="AO243" s="55">
        <f t="shared" si="299"/>
        <v>0</v>
      </c>
      <c r="AP243" s="55">
        <f t="shared" si="292"/>
        <v>1486</v>
      </c>
      <c r="AQ243" s="57">
        <f t="shared" si="293"/>
        <v>404028.54</v>
      </c>
      <c r="AR243" s="58"/>
      <c r="AS243" s="61"/>
      <c r="AT243" s="62">
        <f t="shared" si="294"/>
        <v>0</v>
      </c>
      <c r="AU243" s="63" t="str">
        <f t="shared" si="301"/>
        <v>NÃO MEDIDO</v>
      </c>
    </row>
    <row r="244" spans="1:47" s="64" customFormat="1" ht="45" customHeight="1" x14ac:dyDescent="0.2">
      <c r="A244" s="64" t="s">
        <v>37</v>
      </c>
      <c r="C244" s="46" t="s">
        <v>519</v>
      </c>
      <c r="D244" s="47" t="s">
        <v>520</v>
      </c>
      <c r="E244" s="48" t="s">
        <v>58</v>
      </c>
      <c r="F244" s="49">
        <v>52</v>
      </c>
      <c r="G244" s="50"/>
      <c r="H244" s="51"/>
      <c r="I244" s="49">
        <f t="shared" si="295"/>
        <v>52</v>
      </c>
      <c r="J244" s="115">
        <v>58.69</v>
      </c>
      <c r="K244" s="53">
        <f t="shared" si="300"/>
        <v>3051.88</v>
      </c>
      <c r="L244" s="54"/>
      <c r="M244" s="54">
        <f t="shared" si="296"/>
        <v>0</v>
      </c>
      <c r="N244" s="54"/>
      <c r="O244" s="54">
        <f t="shared" si="381"/>
        <v>0</v>
      </c>
      <c r="P244" s="54"/>
      <c r="Q244" s="54">
        <f t="shared" si="382"/>
        <v>0</v>
      </c>
      <c r="R244" s="54"/>
      <c r="S244" s="54">
        <f t="shared" si="383"/>
        <v>0</v>
      </c>
      <c r="T244" s="54"/>
      <c r="U244" s="54">
        <f t="shared" si="384"/>
        <v>0</v>
      </c>
      <c r="V244" s="54"/>
      <c r="W244" s="54">
        <f t="shared" si="385"/>
        <v>0</v>
      </c>
      <c r="X244" s="54"/>
      <c r="Y244" s="54">
        <f t="shared" si="386"/>
        <v>0</v>
      </c>
      <c r="Z244" s="54"/>
      <c r="AA244" s="54">
        <f t="shared" si="387"/>
        <v>0</v>
      </c>
      <c r="AB244" s="54"/>
      <c r="AC244" s="54">
        <f t="shared" si="388"/>
        <v>0</v>
      </c>
      <c r="AD244" s="54"/>
      <c r="AE244" s="54">
        <f t="shared" si="389"/>
        <v>0</v>
      </c>
      <c r="AF244" s="54"/>
      <c r="AG244" s="54">
        <f t="shared" si="390"/>
        <v>0</v>
      </c>
      <c r="AH244" s="54"/>
      <c r="AI244" s="54">
        <f t="shared" si="391"/>
        <v>0</v>
      </c>
      <c r="AJ244" s="54"/>
      <c r="AK244" s="54">
        <f t="shared" si="392"/>
        <v>0</v>
      </c>
      <c r="AL244" s="54"/>
      <c r="AM244" s="54">
        <f t="shared" si="393"/>
        <v>0</v>
      </c>
      <c r="AN244" s="55">
        <f t="shared" si="298"/>
        <v>0</v>
      </c>
      <c r="AO244" s="55">
        <f t="shared" si="299"/>
        <v>0</v>
      </c>
      <c r="AP244" s="55">
        <f t="shared" si="292"/>
        <v>52</v>
      </c>
      <c r="AQ244" s="57">
        <f t="shared" si="293"/>
        <v>3051.88</v>
      </c>
      <c r="AR244" s="58"/>
      <c r="AS244" s="61"/>
      <c r="AT244" s="62">
        <f t="shared" si="294"/>
        <v>0</v>
      </c>
      <c r="AU244" s="63" t="str">
        <f t="shared" si="301"/>
        <v>NÃO MEDIDO</v>
      </c>
    </row>
    <row r="245" spans="1:47" s="64" customFormat="1" ht="45" customHeight="1" x14ac:dyDescent="0.2">
      <c r="A245" s="64" t="s">
        <v>37</v>
      </c>
      <c r="C245" s="46" t="s">
        <v>521</v>
      </c>
      <c r="D245" s="47" t="s">
        <v>522</v>
      </c>
      <c r="E245" s="48" t="s">
        <v>58</v>
      </c>
      <c r="F245" s="49">
        <v>10</v>
      </c>
      <c r="G245" s="50"/>
      <c r="H245" s="51"/>
      <c r="I245" s="49">
        <f t="shared" si="295"/>
        <v>10</v>
      </c>
      <c r="J245" s="115">
        <v>272.82</v>
      </c>
      <c r="K245" s="53">
        <f t="shared" si="300"/>
        <v>2728.2</v>
      </c>
      <c r="L245" s="54"/>
      <c r="M245" s="54">
        <f t="shared" si="296"/>
        <v>0</v>
      </c>
      <c r="N245" s="54"/>
      <c r="O245" s="54">
        <f t="shared" si="381"/>
        <v>0</v>
      </c>
      <c r="P245" s="54"/>
      <c r="Q245" s="54">
        <f t="shared" si="382"/>
        <v>0</v>
      </c>
      <c r="R245" s="54"/>
      <c r="S245" s="54">
        <f t="shared" si="383"/>
        <v>0</v>
      </c>
      <c r="T245" s="54"/>
      <c r="U245" s="54">
        <f t="shared" si="384"/>
        <v>0</v>
      </c>
      <c r="V245" s="54"/>
      <c r="W245" s="54">
        <f t="shared" si="385"/>
        <v>0</v>
      </c>
      <c r="X245" s="54"/>
      <c r="Y245" s="54">
        <f t="shared" si="386"/>
        <v>0</v>
      </c>
      <c r="Z245" s="54"/>
      <c r="AA245" s="54">
        <f t="shared" si="387"/>
        <v>0</v>
      </c>
      <c r="AB245" s="54"/>
      <c r="AC245" s="54">
        <f t="shared" si="388"/>
        <v>0</v>
      </c>
      <c r="AD245" s="54"/>
      <c r="AE245" s="54">
        <f t="shared" si="389"/>
        <v>0</v>
      </c>
      <c r="AF245" s="54"/>
      <c r="AG245" s="54">
        <f t="shared" si="390"/>
        <v>0</v>
      </c>
      <c r="AH245" s="54"/>
      <c r="AI245" s="54">
        <f t="shared" si="391"/>
        <v>0</v>
      </c>
      <c r="AJ245" s="54"/>
      <c r="AK245" s="54">
        <f t="shared" si="392"/>
        <v>0</v>
      </c>
      <c r="AL245" s="54"/>
      <c r="AM245" s="54">
        <f t="shared" si="393"/>
        <v>0</v>
      </c>
      <c r="AN245" s="55">
        <f t="shared" si="298"/>
        <v>0</v>
      </c>
      <c r="AO245" s="55">
        <f t="shared" si="299"/>
        <v>0</v>
      </c>
      <c r="AP245" s="55">
        <f t="shared" si="292"/>
        <v>10</v>
      </c>
      <c r="AQ245" s="57">
        <f t="shared" si="293"/>
        <v>2728.2</v>
      </c>
      <c r="AR245" s="58"/>
      <c r="AS245" s="61"/>
      <c r="AT245" s="62">
        <f t="shared" si="294"/>
        <v>0</v>
      </c>
      <c r="AU245" s="63" t="str">
        <f t="shared" si="301"/>
        <v>NÃO MEDIDO</v>
      </c>
    </row>
    <row r="246" spans="1:47" s="64" customFormat="1" ht="45.75" customHeight="1" x14ac:dyDescent="0.2">
      <c r="A246" s="64" t="s">
        <v>37</v>
      </c>
      <c r="C246" s="46" t="s">
        <v>523</v>
      </c>
      <c r="D246" s="47" t="s">
        <v>524</v>
      </c>
      <c r="E246" s="48" t="s">
        <v>58</v>
      </c>
      <c r="F246" s="49">
        <v>720</v>
      </c>
      <c r="G246" s="50"/>
      <c r="H246" s="51"/>
      <c r="I246" s="49">
        <f t="shared" si="295"/>
        <v>720</v>
      </c>
      <c r="J246" s="115">
        <v>425.07</v>
      </c>
      <c r="K246" s="53">
        <f t="shared" si="300"/>
        <v>306050.40000000002</v>
      </c>
      <c r="L246" s="54"/>
      <c r="M246" s="54">
        <f t="shared" si="296"/>
        <v>0</v>
      </c>
      <c r="N246" s="54"/>
      <c r="O246" s="54">
        <f t="shared" si="381"/>
        <v>0</v>
      </c>
      <c r="P246" s="54"/>
      <c r="Q246" s="54">
        <f t="shared" si="382"/>
        <v>0</v>
      </c>
      <c r="R246" s="54"/>
      <c r="S246" s="54">
        <f t="shared" si="383"/>
        <v>0</v>
      </c>
      <c r="T246" s="54"/>
      <c r="U246" s="54">
        <f t="shared" si="384"/>
        <v>0</v>
      </c>
      <c r="V246" s="54"/>
      <c r="W246" s="54">
        <f t="shared" si="385"/>
        <v>0</v>
      </c>
      <c r="X246" s="54"/>
      <c r="Y246" s="54">
        <f t="shared" si="386"/>
        <v>0</v>
      </c>
      <c r="Z246" s="54"/>
      <c r="AA246" s="54">
        <f t="shared" si="387"/>
        <v>0</v>
      </c>
      <c r="AB246" s="54"/>
      <c r="AC246" s="54">
        <f t="shared" si="388"/>
        <v>0</v>
      </c>
      <c r="AD246" s="54"/>
      <c r="AE246" s="54">
        <f t="shared" si="389"/>
        <v>0</v>
      </c>
      <c r="AF246" s="54"/>
      <c r="AG246" s="54">
        <f t="shared" si="390"/>
        <v>0</v>
      </c>
      <c r="AH246" s="54"/>
      <c r="AI246" s="54">
        <f t="shared" si="391"/>
        <v>0</v>
      </c>
      <c r="AJ246" s="54"/>
      <c r="AK246" s="54">
        <f t="shared" si="392"/>
        <v>0</v>
      </c>
      <c r="AL246" s="54"/>
      <c r="AM246" s="54">
        <f t="shared" si="393"/>
        <v>0</v>
      </c>
      <c r="AN246" s="55">
        <f t="shared" si="298"/>
        <v>0</v>
      </c>
      <c r="AO246" s="55">
        <f t="shared" si="299"/>
        <v>0</v>
      </c>
      <c r="AP246" s="55">
        <f t="shared" si="292"/>
        <v>720</v>
      </c>
      <c r="AQ246" s="57">
        <f t="shared" si="293"/>
        <v>306050.40000000002</v>
      </c>
      <c r="AR246" s="58"/>
      <c r="AS246" s="61"/>
      <c r="AT246" s="62">
        <f t="shared" si="294"/>
        <v>0</v>
      </c>
      <c r="AU246" s="63" t="str">
        <f t="shared" si="301"/>
        <v>NÃO MEDIDO</v>
      </c>
    </row>
    <row r="247" spans="1:47" s="64" customFormat="1" ht="45" customHeight="1" x14ac:dyDescent="0.2">
      <c r="A247" s="64" t="s">
        <v>37</v>
      </c>
      <c r="C247" s="46" t="s">
        <v>525</v>
      </c>
      <c r="D247" s="47" t="s">
        <v>526</v>
      </c>
      <c r="E247" s="48" t="s">
        <v>58</v>
      </c>
      <c r="F247" s="49">
        <v>720</v>
      </c>
      <c r="G247" s="50"/>
      <c r="H247" s="51"/>
      <c r="I247" s="49">
        <f t="shared" si="295"/>
        <v>720</v>
      </c>
      <c r="J247" s="115">
        <v>146.12</v>
      </c>
      <c r="K247" s="53">
        <f t="shared" si="300"/>
        <v>105206.39999999999</v>
      </c>
      <c r="L247" s="54"/>
      <c r="M247" s="54">
        <f t="shared" si="296"/>
        <v>0</v>
      </c>
      <c r="N247" s="54"/>
      <c r="O247" s="54">
        <f t="shared" si="381"/>
        <v>0</v>
      </c>
      <c r="P247" s="54"/>
      <c r="Q247" s="54">
        <f t="shared" si="382"/>
        <v>0</v>
      </c>
      <c r="R247" s="54"/>
      <c r="S247" s="54">
        <f t="shared" si="383"/>
        <v>0</v>
      </c>
      <c r="T247" s="54"/>
      <c r="U247" s="54">
        <f t="shared" si="384"/>
        <v>0</v>
      </c>
      <c r="V247" s="54"/>
      <c r="W247" s="54">
        <f t="shared" si="385"/>
        <v>0</v>
      </c>
      <c r="X247" s="54"/>
      <c r="Y247" s="54">
        <f t="shared" si="386"/>
        <v>0</v>
      </c>
      <c r="Z247" s="54"/>
      <c r="AA247" s="54">
        <f t="shared" si="387"/>
        <v>0</v>
      </c>
      <c r="AB247" s="54"/>
      <c r="AC247" s="54">
        <f t="shared" si="388"/>
        <v>0</v>
      </c>
      <c r="AD247" s="54"/>
      <c r="AE247" s="54">
        <f t="shared" si="389"/>
        <v>0</v>
      </c>
      <c r="AF247" s="54"/>
      <c r="AG247" s="54">
        <f t="shared" si="390"/>
        <v>0</v>
      </c>
      <c r="AH247" s="54"/>
      <c r="AI247" s="54">
        <f t="shared" si="391"/>
        <v>0</v>
      </c>
      <c r="AJ247" s="54"/>
      <c r="AK247" s="54">
        <f t="shared" si="392"/>
        <v>0</v>
      </c>
      <c r="AL247" s="54"/>
      <c r="AM247" s="54">
        <f t="shared" si="393"/>
        <v>0</v>
      </c>
      <c r="AN247" s="55">
        <f t="shared" si="298"/>
        <v>0</v>
      </c>
      <c r="AO247" s="55">
        <f t="shared" si="299"/>
        <v>0</v>
      </c>
      <c r="AP247" s="55">
        <f t="shared" si="292"/>
        <v>720</v>
      </c>
      <c r="AQ247" s="57">
        <f t="shared" si="293"/>
        <v>105206.39999999999</v>
      </c>
      <c r="AR247" s="58"/>
      <c r="AS247" s="61"/>
      <c r="AT247" s="62">
        <f t="shared" si="294"/>
        <v>0</v>
      </c>
      <c r="AU247" s="63" t="str">
        <f t="shared" si="301"/>
        <v>NÃO MEDIDO</v>
      </c>
    </row>
    <row r="248" spans="1:47" s="64" customFormat="1" ht="60.75" customHeight="1" x14ac:dyDescent="0.2">
      <c r="A248" s="64" t="s">
        <v>37</v>
      </c>
      <c r="C248" s="46" t="s">
        <v>527</v>
      </c>
      <c r="D248" s="47" t="s">
        <v>528</v>
      </c>
      <c r="E248" s="48" t="s">
        <v>58</v>
      </c>
      <c r="F248" s="49">
        <v>1434</v>
      </c>
      <c r="G248" s="50"/>
      <c r="H248" s="51"/>
      <c r="I248" s="49">
        <f t="shared" si="295"/>
        <v>1434</v>
      </c>
      <c r="J248" s="115">
        <v>271.89</v>
      </c>
      <c r="K248" s="53">
        <f t="shared" si="300"/>
        <v>389890.26</v>
      </c>
      <c r="L248" s="54"/>
      <c r="M248" s="54">
        <f t="shared" si="296"/>
        <v>0</v>
      </c>
      <c r="N248" s="54"/>
      <c r="O248" s="54">
        <f t="shared" si="381"/>
        <v>0</v>
      </c>
      <c r="P248" s="54"/>
      <c r="Q248" s="54">
        <f t="shared" si="382"/>
        <v>0</v>
      </c>
      <c r="R248" s="54"/>
      <c r="S248" s="54">
        <f t="shared" si="383"/>
        <v>0</v>
      </c>
      <c r="T248" s="54"/>
      <c r="U248" s="54">
        <f t="shared" si="384"/>
        <v>0</v>
      </c>
      <c r="V248" s="54"/>
      <c r="W248" s="54">
        <f t="shared" si="385"/>
        <v>0</v>
      </c>
      <c r="X248" s="54"/>
      <c r="Y248" s="54">
        <f t="shared" si="386"/>
        <v>0</v>
      </c>
      <c r="Z248" s="54"/>
      <c r="AA248" s="54">
        <f t="shared" si="387"/>
        <v>0</v>
      </c>
      <c r="AB248" s="54"/>
      <c r="AC248" s="54">
        <f t="shared" si="388"/>
        <v>0</v>
      </c>
      <c r="AD248" s="54"/>
      <c r="AE248" s="54">
        <f t="shared" si="389"/>
        <v>0</v>
      </c>
      <c r="AF248" s="54"/>
      <c r="AG248" s="54">
        <f t="shared" si="390"/>
        <v>0</v>
      </c>
      <c r="AH248" s="54"/>
      <c r="AI248" s="54">
        <f t="shared" si="391"/>
        <v>0</v>
      </c>
      <c r="AJ248" s="54"/>
      <c r="AK248" s="54">
        <f t="shared" si="392"/>
        <v>0</v>
      </c>
      <c r="AL248" s="54"/>
      <c r="AM248" s="54">
        <f t="shared" si="393"/>
        <v>0</v>
      </c>
      <c r="AN248" s="55">
        <f t="shared" si="298"/>
        <v>0</v>
      </c>
      <c r="AO248" s="55">
        <f t="shared" si="299"/>
        <v>0</v>
      </c>
      <c r="AP248" s="55">
        <f t="shared" si="292"/>
        <v>1434</v>
      </c>
      <c r="AQ248" s="57">
        <f t="shared" si="293"/>
        <v>389890.26</v>
      </c>
      <c r="AR248" s="58"/>
      <c r="AS248" s="61"/>
      <c r="AT248" s="62">
        <f t="shared" si="294"/>
        <v>0</v>
      </c>
      <c r="AU248" s="63" t="str">
        <f t="shared" si="301"/>
        <v>NÃO MEDIDO</v>
      </c>
    </row>
    <row r="249" spans="1:47" s="64" customFormat="1" ht="45" customHeight="1" x14ac:dyDescent="0.2">
      <c r="A249" s="64" t="s">
        <v>37</v>
      </c>
      <c r="C249" s="46" t="s">
        <v>529</v>
      </c>
      <c r="D249" s="47" t="s">
        <v>530</v>
      </c>
      <c r="E249" s="48" t="s">
        <v>61</v>
      </c>
      <c r="F249" s="49">
        <v>5</v>
      </c>
      <c r="G249" s="50"/>
      <c r="H249" s="51"/>
      <c r="I249" s="49">
        <f t="shared" si="295"/>
        <v>5</v>
      </c>
      <c r="J249" s="52">
        <v>1634.05</v>
      </c>
      <c r="K249" s="53">
        <f t="shared" si="300"/>
        <v>8170.25</v>
      </c>
      <c r="L249" s="54"/>
      <c r="M249" s="54">
        <f t="shared" si="296"/>
        <v>0</v>
      </c>
      <c r="N249" s="54"/>
      <c r="O249" s="54">
        <f t="shared" si="381"/>
        <v>0</v>
      </c>
      <c r="P249" s="54"/>
      <c r="Q249" s="54">
        <f t="shared" si="382"/>
        <v>0</v>
      </c>
      <c r="R249" s="54"/>
      <c r="S249" s="54">
        <f t="shared" si="383"/>
        <v>0</v>
      </c>
      <c r="T249" s="54"/>
      <c r="U249" s="54">
        <f t="shared" si="384"/>
        <v>0</v>
      </c>
      <c r="V249" s="54"/>
      <c r="W249" s="54">
        <f t="shared" si="385"/>
        <v>0</v>
      </c>
      <c r="X249" s="54"/>
      <c r="Y249" s="54">
        <f t="shared" si="386"/>
        <v>0</v>
      </c>
      <c r="Z249" s="54"/>
      <c r="AA249" s="54">
        <f t="shared" si="387"/>
        <v>0</v>
      </c>
      <c r="AB249" s="54"/>
      <c r="AC249" s="54">
        <f t="shared" si="388"/>
        <v>0</v>
      </c>
      <c r="AD249" s="54"/>
      <c r="AE249" s="54">
        <f t="shared" si="389"/>
        <v>0</v>
      </c>
      <c r="AF249" s="54"/>
      <c r="AG249" s="54">
        <f t="shared" si="390"/>
        <v>0</v>
      </c>
      <c r="AH249" s="54"/>
      <c r="AI249" s="54">
        <f t="shared" si="391"/>
        <v>0</v>
      </c>
      <c r="AJ249" s="54"/>
      <c r="AK249" s="54">
        <f t="shared" si="392"/>
        <v>0</v>
      </c>
      <c r="AL249" s="54"/>
      <c r="AM249" s="54">
        <f t="shared" si="393"/>
        <v>0</v>
      </c>
      <c r="AN249" s="55">
        <f t="shared" si="298"/>
        <v>0</v>
      </c>
      <c r="AO249" s="55">
        <f t="shared" si="299"/>
        <v>0</v>
      </c>
      <c r="AP249" s="55">
        <f t="shared" si="292"/>
        <v>5</v>
      </c>
      <c r="AQ249" s="57">
        <f t="shared" si="293"/>
        <v>8170.25</v>
      </c>
      <c r="AR249" s="58"/>
      <c r="AS249" s="61"/>
      <c r="AT249" s="62">
        <f t="shared" si="294"/>
        <v>0</v>
      </c>
      <c r="AU249" s="63" t="str">
        <f t="shared" si="301"/>
        <v>NÃO MEDIDO</v>
      </c>
    </row>
    <row r="250" spans="1:47" s="64" customFormat="1" ht="37.5" customHeight="1" x14ac:dyDescent="0.2">
      <c r="A250" s="64" t="s">
        <v>37</v>
      </c>
      <c r="C250" s="46" t="s">
        <v>531</v>
      </c>
      <c r="D250" s="47" t="s">
        <v>532</v>
      </c>
      <c r="E250" s="48" t="s">
        <v>58</v>
      </c>
      <c r="F250" s="49">
        <v>211</v>
      </c>
      <c r="G250" s="50"/>
      <c r="H250" s="51"/>
      <c r="I250" s="49">
        <f t="shared" si="295"/>
        <v>211</v>
      </c>
      <c r="J250" s="115">
        <v>454.27</v>
      </c>
      <c r="K250" s="53">
        <f t="shared" si="300"/>
        <v>95850.97</v>
      </c>
      <c r="L250" s="54"/>
      <c r="M250" s="54">
        <f t="shared" si="296"/>
        <v>0</v>
      </c>
      <c r="N250" s="54"/>
      <c r="O250" s="54">
        <f t="shared" si="381"/>
        <v>0</v>
      </c>
      <c r="P250" s="54"/>
      <c r="Q250" s="54">
        <f t="shared" si="382"/>
        <v>0</v>
      </c>
      <c r="R250" s="54"/>
      <c r="S250" s="54">
        <f t="shared" si="383"/>
        <v>0</v>
      </c>
      <c r="T250" s="54"/>
      <c r="U250" s="54">
        <f t="shared" si="384"/>
        <v>0</v>
      </c>
      <c r="V250" s="54"/>
      <c r="W250" s="54">
        <f t="shared" si="385"/>
        <v>0</v>
      </c>
      <c r="X250" s="54"/>
      <c r="Y250" s="54">
        <f t="shared" si="386"/>
        <v>0</v>
      </c>
      <c r="Z250" s="54"/>
      <c r="AA250" s="54">
        <f t="shared" si="387"/>
        <v>0</v>
      </c>
      <c r="AB250" s="54"/>
      <c r="AC250" s="54">
        <f t="shared" si="388"/>
        <v>0</v>
      </c>
      <c r="AD250" s="54"/>
      <c r="AE250" s="54">
        <f t="shared" si="389"/>
        <v>0</v>
      </c>
      <c r="AF250" s="54"/>
      <c r="AG250" s="54">
        <f t="shared" si="390"/>
        <v>0</v>
      </c>
      <c r="AH250" s="54"/>
      <c r="AI250" s="54">
        <f t="shared" si="391"/>
        <v>0</v>
      </c>
      <c r="AJ250" s="54"/>
      <c r="AK250" s="54">
        <f t="shared" si="392"/>
        <v>0</v>
      </c>
      <c r="AL250" s="54"/>
      <c r="AM250" s="54">
        <f t="shared" si="393"/>
        <v>0</v>
      </c>
      <c r="AN250" s="55">
        <f t="shared" si="298"/>
        <v>0</v>
      </c>
      <c r="AO250" s="55">
        <f t="shared" si="299"/>
        <v>0</v>
      </c>
      <c r="AP250" s="55">
        <f t="shared" si="292"/>
        <v>211</v>
      </c>
      <c r="AQ250" s="57">
        <f t="shared" si="293"/>
        <v>95850.97</v>
      </c>
      <c r="AR250" s="58"/>
      <c r="AS250" s="61"/>
      <c r="AT250" s="62">
        <f t="shared" si="294"/>
        <v>0</v>
      </c>
      <c r="AU250" s="63" t="str">
        <f t="shared" si="301"/>
        <v>NÃO MEDIDO</v>
      </c>
    </row>
    <row r="251" spans="1:47" s="64" customFormat="1" ht="48.75" customHeight="1" x14ac:dyDescent="0.2">
      <c r="A251" s="64" t="s">
        <v>37</v>
      </c>
      <c r="C251" s="46" t="s">
        <v>533</v>
      </c>
      <c r="D251" s="47" t="s">
        <v>534</v>
      </c>
      <c r="E251" s="48" t="s">
        <v>58</v>
      </c>
      <c r="F251" s="49">
        <v>434</v>
      </c>
      <c r="G251" s="50"/>
      <c r="H251" s="51"/>
      <c r="I251" s="49">
        <f t="shared" si="295"/>
        <v>434</v>
      </c>
      <c r="J251" s="115">
        <v>271.89</v>
      </c>
      <c r="K251" s="53">
        <f t="shared" si="300"/>
        <v>118000.26</v>
      </c>
      <c r="L251" s="54"/>
      <c r="M251" s="54">
        <f t="shared" si="296"/>
        <v>0</v>
      </c>
      <c r="N251" s="54"/>
      <c r="O251" s="54">
        <f t="shared" si="381"/>
        <v>0</v>
      </c>
      <c r="P251" s="54"/>
      <c r="Q251" s="54">
        <f t="shared" si="382"/>
        <v>0</v>
      </c>
      <c r="R251" s="54"/>
      <c r="S251" s="54">
        <f t="shared" si="383"/>
        <v>0</v>
      </c>
      <c r="T251" s="54"/>
      <c r="U251" s="54">
        <f t="shared" si="384"/>
        <v>0</v>
      </c>
      <c r="V251" s="54"/>
      <c r="W251" s="54">
        <f t="shared" si="385"/>
        <v>0</v>
      </c>
      <c r="X251" s="54"/>
      <c r="Y251" s="54">
        <f t="shared" si="386"/>
        <v>0</v>
      </c>
      <c r="Z251" s="54"/>
      <c r="AA251" s="54">
        <f t="shared" si="387"/>
        <v>0</v>
      </c>
      <c r="AB251" s="54"/>
      <c r="AC251" s="54">
        <f t="shared" si="388"/>
        <v>0</v>
      </c>
      <c r="AD251" s="54"/>
      <c r="AE251" s="54">
        <f t="shared" si="389"/>
        <v>0</v>
      </c>
      <c r="AF251" s="54"/>
      <c r="AG251" s="54">
        <f t="shared" si="390"/>
        <v>0</v>
      </c>
      <c r="AH251" s="54"/>
      <c r="AI251" s="54">
        <f t="shared" si="391"/>
        <v>0</v>
      </c>
      <c r="AJ251" s="54"/>
      <c r="AK251" s="54">
        <f t="shared" si="392"/>
        <v>0</v>
      </c>
      <c r="AL251" s="54"/>
      <c r="AM251" s="54">
        <f t="shared" si="393"/>
        <v>0</v>
      </c>
      <c r="AN251" s="55">
        <f t="shared" si="298"/>
        <v>0</v>
      </c>
      <c r="AO251" s="55">
        <f t="shared" si="299"/>
        <v>0</v>
      </c>
      <c r="AP251" s="55">
        <f t="shared" si="292"/>
        <v>434</v>
      </c>
      <c r="AQ251" s="57">
        <f t="shared" si="293"/>
        <v>118000.26</v>
      </c>
      <c r="AR251" s="58"/>
      <c r="AS251" s="61"/>
      <c r="AT251" s="62">
        <f t="shared" si="294"/>
        <v>0</v>
      </c>
      <c r="AU251" s="63" t="str">
        <f t="shared" si="301"/>
        <v>NÃO MEDIDO</v>
      </c>
    </row>
    <row r="252" spans="1:47" s="64" customFormat="1" ht="54" customHeight="1" x14ac:dyDescent="0.2">
      <c r="A252" s="64" t="s">
        <v>37</v>
      </c>
      <c r="C252" s="46" t="s">
        <v>535</v>
      </c>
      <c r="D252" s="47" t="s">
        <v>536</v>
      </c>
      <c r="E252" s="48" t="s">
        <v>61</v>
      </c>
      <c r="F252" s="49">
        <v>4</v>
      </c>
      <c r="G252" s="50"/>
      <c r="H252" s="51"/>
      <c r="I252" s="49">
        <f t="shared" si="295"/>
        <v>4</v>
      </c>
      <c r="J252" s="52">
        <v>14257.79</v>
      </c>
      <c r="K252" s="53">
        <f t="shared" si="300"/>
        <v>57031.16</v>
      </c>
      <c r="L252" s="54"/>
      <c r="M252" s="54">
        <f t="shared" si="296"/>
        <v>0</v>
      </c>
      <c r="N252" s="54"/>
      <c r="O252" s="54">
        <f t="shared" ref="O252:O254" si="394">ROUND(N252*$J252,2)</f>
        <v>0</v>
      </c>
      <c r="P252" s="54"/>
      <c r="Q252" s="54">
        <f t="shared" ref="Q252:Q254" si="395">ROUND(P252*$J252,2)</f>
        <v>0</v>
      </c>
      <c r="R252" s="54"/>
      <c r="S252" s="54">
        <f t="shared" ref="S252:S254" si="396">ROUND(R252*$J252,2)</f>
        <v>0</v>
      </c>
      <c r="T252" s="54"/>
      <c r="U252" s="54">
        <f t="shared" ref="U252:U254" si="397">ROUND(T252*$J252,2)</f>
        <v>0</v>
      </c>
      <c r="V252" s="54"/>
      <c r="W252" s="54">
        <f t="shared" ref="W252:W254" si="398">ROUND(V252*$J252,2)</f>
        <v>0</v>
      </c>
      <c r="X252" s="54"/>
      <c r="Y252" s="54">
        <f t="shared" ref="Y252:Y254" si="399">ROUND(X252*$J252,2)</f>
        <v>0</v>
      </c>
      <c r="Z252" s="54"/>
      <c r="AA252" s="54">
        <f t="shared" ref="AA252:AA254" si="400">ROUND(Z252*$J252,2)</f>
        <v>0</v>
      </c>
      <c r="AB252" s="54"/>
      <c r="AC252" s="54">
        <f t="shared" ref="AC252:AC254" si="401">ROUND(AB252*$J252,2)</f>
        <v>0</v>
      </c>
      <c r="AD252" s="54"/>
      <c r="AE252" s="54">
        <f t="shared" ref="AE252:AE254" si="402">ROUND(AD252*$J252,2)</f>
        <v>0</v>
      </c>
      <c r="AF252" s="54"/>
      <c r="AG252" s="54">
        <f t="shared" ref="AG252:AG254" si="403">ROUND(AF252*$J252,2)</f>
        <v>0</v>
      </c>
      <c r="AH252" s="54"/>
      <c r="AI252" s="54">
        <f t="shared" ref="AI252:AI254" si="404">ROUND(AH252*$J252,2)</f>
        <v>0</v>
      </c>
      <c r="AJ252" s="54"/>
      <c r="AK252" s="54">
        <f t="shared" ref="AK252:AK254" si="405">ROUND(AJ252*$J252,2)</f>
        <v>0</v>
      </c>
      <c r="AL252" s="54"/>
      <c r="AM252" s="54">
        <f t="shared" ref="AM252:AM254" si="406">ROUND(AL252*$J252,2)</f>
        <v>0</v>
      </c>
      <c r="AN252" s="55">
        <f t="shared" si="298"/>
        <v>0</v>
      </c>
      <c r="AO252" s="55">
        <f t="shared" si="299"/>
        <v>0</v>
      </c>
      <c r="AP252" s="55">
        <f t="shared" si="292"/>
        <v>4</v>
      </c>
      <c r="AQ252" s="57">
        <f t="shared" si="293"/>
        <v>57031.16</v>
      </c>
      <c r="AR252" s="58"/>
      <c r="AS252" s="61"/>
      <c r="AT252" s="62">
        <f t="shared" si="294"/>
        <v>0</v>
      </c>
      <c r="AU252" s="63" t="str">
        <f t="shared" si="301"/>
        <v>NÃO MEDIDO</v>
      </c>
    </row>
    <row r="253" spans="1:47" s="64" customFormat="1" ht="45" customHeight="1" x14ac:dyDescent="0.2">
      <c r="A253" s="64" t="s">
        <v>37</v>
      </c>
      <c r="C253" s="46" t="s">
        <v>537</v>
      </c>
      <c r="D253" s="47" t="s">
        <v>538</v>
      </c>
      <c r="E253" s="48" t="s">
        <v>58</v>
      </c>
      <c r="F253" s="49">
        <v>942</v>
      </c>
      <c r="G253" s="50"/>
      <c r="H253" s="51"/>
      <c r="I253" s="49">
        <f t="shared" si="295"/>
        <v>942</v>
      </c>
      <c r="J253" s="115">
        <v>241.9</v>
      </c>
      <c r="K253" s="53">
        <f t="shared" si="300"/>
        <v>227869.8</v>
      </c>
      <c r="L253" s="54"/>
      <c r="M253" s="54">
        <f t="shared" si="296"/>
        <v>0</v>
      </c>
      <c r="N253" s="54"/>
      <c r="O253" s="54">
        <f t="shared" si="394"/>
        <v>0</v>
      </c>
      <c r="P253" s="54"/>
      <c r="Q253" s="54">
        <f t="shared" si="395"/>
        <v>0</v>
      </c>
      <c r="R253" s="54"/>
      <c r="S253" s="54">
        <f t="shared" si="396"/>
        <v>0</v>
      </c>
      <c r="T253" s="54"/>
      <c r="U253" s="54">
        <f t="shared" si="397"/>
        <v>0</v>
      </c>
      <c r="V253" s="54"/>
      <c r="W253" s="54">
        <f t="shared" si="398"/>
        <v>0</v>
      </c>
      <c r="X253" s="54"/>
      <c r="Y253" s="54">
        <f t="shared" si="399"/>
        <v>0</v>
      </c>
      <c r="Z253" s="54"/>
      <c r="AA253" s="54">
        <f t="shared" si="400"/>
        <v>0</v>
      </c>
      <c r="AB253" s="54"/>
      <c r="AC253" s="54">
        <f t="shared" si="401"/>
        <v>0</v>
      </c>
      <c r="AD253" s="54"/>
      <c r="AE253" s="54">
        <f t="shared" si="402"/>
        <v>0</v>
      </c>
      <c r="AF253" s="54"/>
      <c r="AG253" s="54">
        <f t="shared" si="403"/>
        <v>0</v>
      </c>
      <c r="AH253" s="54"/>
      <c r="AI253" s="54">
        <f t="shared" si="404"/>
        <v>0</v>
      </c>
      <c r="AJ253" s="54"/>
      <c r="AK253" s="54">
        <f t="shared" si="405"/>
        <v>0</v>
      </c>
      <c r="AL253" s="54"/>
      <c r="AM253" s="54">
        <f t="shared" si="406"/>
        <v>0</v>
      </c>
      <c r="AN253" s="55">
        <f t="shared" si="298"/>
        <v>0</v>
      </c>
      <c r="AO253" s="55">
        <f t="shared" si="299"/>
        <v>0</v>
      </c>
      <c r="AP253" s="55">
        <f t="shared" si="292"/>
        <v>942</v>
      </c>
      <c r="AQ253" s="57">
        <f t="shared" si="293"/>
        <v>227869.8</v>
      </c>
      <c r="AR253" s="58"/>
      <c r="AS253" s="61"/>
      <c r="AT253" s="62">
        <f t="shared" si="294"/>
        <v>0</v>
      </c>
      <c r="AU253" s="63" t="str">
        <f t="shared" si="301"/>
        <v>NÃO MEDIDO</v>
      </c>
    </row>
    <row r="254" spans="1:47" s="64" customFormat="1" ht="60.75" customHeight="1" x14ac:dyDescent="0.2">
      <c r="A254" s="64" t="s">
        <v>37</v>
      </c>
      <c r="C254" s="46" t="s">
        <v>539</v>
      </c>
      <c r="D254" s="47" t="s">
        <v>540</v>
      </c>
      <c r="E254" s="48" t="s">
        <v>58</v>
      </c>
      <c r="F254" s="49">
        <v>525</v>
      </c>
      <c r="G254" s="50"/>
      <c r="H254" s="51"/>
      <c r="I254" s="49">
        <f t="shared" si="295"/>
        <v>525</v>
      </c>
      <c r="J254" s="115">
        <v>274.64</v>
      </c>
      <c r="K254" s="53">
        <f t="shared" si="300"/>
        <v>144186</v>
      </c>
      <c r="L254" s="54"/>
      <c r="M254" s="54">
        <f t="shared" si="296"/>
        <v>0</v>
      </c>
      <c r="N254" s="54"/>
      <c r="O254" s="54">
        <f t="shared" si="394"/>
        <v>0</v>
      </c>
      <c r="P254" s="54"/>
      <c r="Q254" s="54">
        <f t="shared" si="395"/>
        <v>0</v>
      </c>
      <c r="R254" s="54"/>
      <c r="S254" s="54">
        <f t="shared" si="396"/>
        <v>0</v>
      </c>
      <c r="T254" s="54"/>
      <c r="U254" s="54">
        <f t="shared" si="397"/>
        <v>0</v>
      </c>
      <c r="V254" s="54"/>
      <c r="W254" s="54">
        <f t="shared" si="398"/>
        <v>0</v>
      </c>
      <c r="X254" s="54"/>
      <c r="Y254" s="54">
        <f t="shared" si="399"/>
        <v>0</v>
      </c>
      <c r="Z254" s="54"/>
      <c r="AA254" s="54">
        <f t="shared" si="400"/>
        <v>0</v>
      </c>
      <c r="AB254" s="54"/>
      <c r="AC254" s="54">
        <f t="shared" si="401"/>
        <v>0</v>
      </c>
      <c r="AD254" s="54"/>
      <c r="AE254" s="54">
        <f t="shared" si="402"/>
        <v>0</v>
      </c>
      <c r="AF254" s="54"/>
      <c r="AG254" s="54">
        <f t="shared" si="403"/>
        <v>0</v>
      </c>
      <c r="AH254" s="54"/>
      <c r="AI254" s="54">
        <f t="shared" si="404"/>
        <v>0</v>
      </c>
      <c r="AJ254" s="54"/>
      <c r="AK254" s="54">
        <f t="shared" si="405"/>
        <v>0</v>
      </c>
      <c r="AL254" s="54"/>
      <c r="AM254" s="54">
        <f t="shared" si="406"/>
        <v>0</v>
      </c>
      <c r="AN254" s="55">
        <f t="shared" si="298"/>
        <v>0</v>
      </c>
      <c r="AO254" s="55">
        <f t="shared" si="299"/>
        <v>0</v>
      </c>
      <c r="AP254" s="55">
        <f t="shared" si="292"/>
        <v>525</v>
      </c>
      <c r="AQ254" s="57">
        <f t="shared" si="293"/>
        <v>144186</v>
      </c>
      <c r="AR254" s="58"/>
      <c r="AS254" s="61"/>
      <c r="AT254" s="62">
        <f t="shared" si="294"/>
        <v>0</v>
      </c>
      <c r="AU254" s="63" t="str">
        <f t="shared" si="301"/>
        <v>NÃO MEDIDO</v>
      </c>
    </row>
    <row r="255" spans="1:47" s="64" customFormat="1" ht="60.75" customHeight="1" x14ac:dyDescent="0.2">
      <c r="A255" s="64" t="s">
        <v>37</v>
      </c>
      <c r="C255" s="46" t="s">
        <v>541</v>
      </c>
      <c r="D255" s="47" t="s">
        <v>542</v>
      </c>
      <c r="E255" s="48" t="s">
        <v>58</v>
      </c>
      <c r="F255" s="49">
        <v>197</v>
      </c>
      <c r="G255" s="50"/>
      <c r="H255" s="51"/>
      <c r="I255" s="49">
        <f t="shared" si="295"/>
        <v>197</v>
      </c>
      <c r="J255" s="115">
        <v>264.64</v>
      </c>
      <c r="K255" s="53">
        <f t="shared" si="300"/>
        <v>52134.080000000002</v>
      </c>
      <c r="L255" s="54"/>
      <c r="M255" s="54">
        <f t="shared" si="296"/>
        <v>0</v>
      </c>
      <c r="N255" s="54"/>
      <c r="O255" s="54">
        <f t="shared" si="381"/>
        <v>0</v>
      </c>
      <c r="P255" s="54"/>
      <c r="Q255" s="54">
        <f t="shared" si="382"/>
        <v>0</v>
      </c>
      <c r="R255" s="54"/>
      <c r="S255" s="54">
        <f t="shared" si="383"/>
        <v>0</v>
      </c>
      <c r="T255" s="54"/>
      <c r="U255" s="54">
        <f t="shared" si="384"/>
        <v>0</v>
      </c>
      <c r="V255" s="54"/>
      <c r="W255" s="54">
        <f t="shared" si="385"/>
        <v>0</v>
      </c>
      <c r="X255" s="54"/>
      <c r="Y255" s="54">
        <f t="shared" si="386"/>
        <v>0</v>
      </c>
      <c r="Z255" s="54"/>
      <c r="AA255" s="54">
        <f t="shared" si="387"/>
        <v>0</v>
      </c>
      <c r="AB255" s="54"/>
      <c r="AC255" s="54">
        <f t="shared" si="388"/>
        <v>0</v>
      </c>
      <c r="AD255" s="54"/>
      <c r="AE255" s="54">
        <f t="shared" si="389"/>
        <v>0</v>
      </c>
      <c r="AF255" s="54"/>
      <c r="AG255" s="54">
        <f t="shared" si="390"/>
        <v>0</v>
      </c>
      <c r="AH255" s="54"/>
      <c r="AI255" s="54">
        <f t="shared" si="391"/>
        <v>0</v>
      </c>
      <c r="AJ255" s="54"/>
      <c r="AK255" s="54">
        <f t="shared" si="392"/>
        <v>0</v>
      </c>
      <c r="AL255" s="54"/>
      <c r="AM255" s="54">
        <f t="shared" si="393"/>
        <v>0</v>
      </c>
      <c r="AN255" s="55">
        <f t="shared" si="298"/>
        <v>0</v>
      </c>
      <c r="AO255" s="55">
        <f t="shared" si="299"/>
        <v>0</v>
      </c>
      <c r="AP255" s="55">
        <f t="shared" si="292"/>
        <v>197</v>
      </c>
      <c r="AQ255" s="57">
        <f t="shared" si="293"/>
        <v>52134.080000000002</v>
      </c>
      <c r="AR255" s="58"/>
      <c r="AS255" s="61"/>
      <c r="AT255" s="62">
        <f t="shared" si="294"/>
        <v>0</v>
      </c>
      <c r="AU255" s="63" t="str">
        <f t="shared" si="301"/>
        <v>NÃO MEDIDO</v>
      </c>
    </row>
    <row r="256" spans="1:47" s="64" customFormat="1" ht="45" customHeight="1" x14ac:dyDescent="0.2">
      <c r="A256" s="64" t="s">
        <v>37</v>
      </c>
      <c r="C256" s="46" t="s">
        <v>543</v>
      </c>
      <c r="D256" s="47" t="s">
        <v>544</v>
      </c>
      <c r="E256" s="48" t="s">
        <v>58</v>
      </c>
      <c r="F256" s="49">
        <v>698</v>
      </c>
      <c r="G256" s="50"/>
      <c r="H256" s="51"/>
      <c r="I256" s="49">
        <f t="shared" si="295"/>
        <v>698</v>
      </c>
      <c r="J256" s="52">
        <v>1056.2</v>
      </c>
      <c r="K256" s="53">
        <f t="shared" si="300"/>
        <v>737227.6</v>
      </c>
      <c r="L256" s="54"/>
      <c r="M256" s="54">
        <f t="shared" si="296"/>
        <v>0</v>
      </c>
      <c r="N256" s="54"/>
      <c r="O256" s="54">
        <f t="shared" si="368"/>
        <v>0</v>
      </c>
      <c r="P256" s="54"/>
      <c r="Q256" s="54">
        <f t="shared" si="369"/>
        <v>0</v>
      </c>
      <c r="R256" s="54"/>
      <c r="S256" s="54">
        <f t="shared" si="370"/>
        <v>0</v>
      </c>
      <c r="T256" s="54"/>
      <c r="U256" s="54">
        <f t="shared" si="371"/>
        <v>0</v>
      </c>
      <c r="V256" s="54"/>
      <c r="W256" s="54">
        <f t="shared" si="372"/>
        <v>0</v>
      </c>
      <c r="X256" s="54"/>
      <c r="Y256" s="54">
        <f t="shared" si="373"/>
        <v>0</v>
      </c>
      <c r="Z256" s="54"/>
      <c r="AA256" s="54">
        <f t="shared" si="374"/>
        <v>0</v>
      </c>
      <c r="AB256" s="54"/>
      <c r="AC256" s="54">
        <f t="shared" si="375"/>
        <v>0</v>
      </c>
      <c r="AD256" s="54"/>
      <c r="AE256" s="54">
        <f t="shared" si="376"/>
        <v>0</v>
      </c>
      <c r="AF256" s="54"/>
      <c r="AG256" s="54">
        <f t="shared" si="377"/>
        <v>0</v>
      </c>
      <c r="AH256" s="54"/>
      <c r="AI256" s="54">
        <f t="shared" si="378"/>
        <v>0</v>
      </c>
      <c r="AJ256" s="54"/>
      <c r="AK256" s="54">
        <f t="shared" si="379"/>
        <v>0</v>
      </c>
      <c r="AL256" s="54"/>
      <c r="AM256" s="54">
        <f t="shared" si="380"/>
        <v>0</v>
      </c>
      <c r="AN256" s="55">
        <f t="shared" si="298"/>
        <v>0</v>
      </c>
      <c r="AO256" s="55">
        <f t="shared" si="299"/>
        <v>0</v>
      </c>
      <c r="AP256" s="55">
        <f t="shared" si="292"/>
        <v>698</v>
      </c>
      <c r="AQ256" s="57">
        <f t="shared" si="293"/>
        <v>737227.6</v>
      </c>
      <c r="AR256" s="58"/>
      <c r="AS256" s="61"/>
      <c r="AT256" s="62">
        <f t="shared" si="294"/>
        <v>0</v>
      </c>
      <c r="AU256" s="63" t="str">
        <f t="shared" si="301"/>
        <v>NÃO MEDIDO</v>
      </c>
    </row>
    <row r="257" spans="1:47" s="64" customFormat="1" ht="60.75" customHeight="1" x14ac:dyDescent="0.2">
      <c r="A257" s="64" t="s">
        <v>37</v>
      </c>
      <c r="C257" s="46" t="s">
        <v>545</v>
      </c>
      <c r="D257" s="47" t="s">
        <v>546</v>
      </c>
      <c r="E257" s="48" t="s">
        <v>58</v>
      </c>
      <c r="F257" s="49">
        <v>355</v>
      </c>
      <c r="G257" s="50"/>
      <c r="H257" s="51"/>
      <c r="I257" s="49">
        <f t="shared" si="295"/>
        <v>355</v>
      </c>
      <c r="J257" s="52">
        <v>1442.39</v>
      </c>
      <c r="K257" s="53">
        <f t="shared" si="300"/>
        <v>512048.45</v>
      </c>
      <c r="L257" s="54"/>
      <c r="M257" s="54">
        <f t="shared" si="296"/>
        <v>0</v>
      </c>
      <c r="N257" s="54"/>
      <c r="O257" s="54">
        <f t="shared" ref="O257:O279" si="407">ROUND(N257*$J257,2)</f>
        <v>0</v>
      </c>
      <c r="P257" s="54"/>
      <c r="Q257" s="54">
        <f t="shared" ref="Q257:Q279" si="408">ROUND(P257*$J257,2)</f>
        <v>0</v>
      </c>
      <c r="R257" s="54"/>
      <c r="S257" s="54">
        <f t="shared" ref="S257:S279" si="409">ROUND(R257*$J257,2)</f>
        <v>0</v>
      </c>
      <c r="T257" s="54"/>
      <c r="U257" s="54">
        <f t="shared" ref="U257:U279" si="410">ROUND(T257*$J257,2)</f>
        <v>0</v>
      </c>
      <c r="V257" s="54"/>
      <c r="W257" s="54">
        <f t="shared" ref="W257:W279" si="411">ROUND(V257*$J257,2)</f>
        <v>0</v>
      </c>
      <c r="X257" s="54"/>
      <c r="Y257" s="54">
        <f t="shared" ref="Y257:Y279" si="412">ROUND(X257*$J257,2)</f>
        <v>0</v>
      </c>
      <c r="Z257" s="54"/>
      <c r="AA257" s="54">
        <f t="shared" ref="AA257:AA279" si="413">ROUND(Z257*$J257,2)</f>
        <v>0</v>
      </c>
      <c r="AB257" s="54"/>
      <c r="AC257" s="54">
        <f t="shared" ref="AC257:AC279" si="414">ROUND(AB257*$J257,2)</f>
        <v>0</v>
      </c>
      <c r="AD257" s="54"/>
      <c r="AE257" s="54">
        <f t="shared" ref="AE257:AE279" si="415">ROUND(AD257*$J257,2)</f>
        <v>0</v>
      </c>
      <c r="AF257" s="54"/>
      <c r="AG257" s="54">
        <f t="shared" ref="AG257:AG279" si="416">ROUND(AF257*$J257,2)</f>
        <v>0</v>
      </c>
      <c r="AH257" s="54"/>
      <c r="AI257" s="54">
        <f t="shared" ref="AI257:AI279" si="417">ROUND(AH257*$J257,2)</f>
        <v>0</v>
      </c>
      <c r="AJ257" s="54"/>
      <c r="AK257" s="54">
        <f t="shared" ref="AK257:AK279" si="418">ROUND(AJ257*$J257,2)</f>
        <v>0</v>
      </c>
      <c r="AL257" s="54"/>
      <c r="AM257" s="54">
        <f t="shared" ref="AM257:AM279" si="419">ROUND(AL257*$J257,2)</f>
        <v>0</v>
      </c>
      <c r="AN257" s="55">
        <f t="shared" si="298"/>
        <v>0</v>
      </c>
      <c r="AO257" s="55">
        <f t="shared" si="299"/>
        <v>0</v>
      </c>
      <c r="AP257" s="55">
        <f t="shared" si="292"/>
        <v>355</v>
      </c>
      <c r="AQ257" s="57">
        <f t="shared" si="293"/>
        <v>512048.45</v>
      </c>
      <c r="AR257" s="58"/>
      <c r="AS257" s="61"/>
      <c r="AT257" s="62">
        <f t="shared" si="294"/>
        <v>0</v>
      </c>
      <c r="AU257" s="63" t="str">
        <f t="shared" si="301"/>
        <v>NÃO MEDIDO</v>
      </c>
    </row>
    <row r="258" spans="1:47" s="64" customFormat="1" ht="45" customHeight="1" x14ac:dyDescent="0.2">
      <c r="A258" s="64" t="s">
        <v>37</v>
      </c>
      <c r="C258" s="46" t="s">
        <v>547</v>
      </c>
      <c r="D258" s="47" t="s">
        <v>548</v>
      </c>
      <c r="E258" s="48" t="s">
        <v>58</v>
      </c>
      <c r="F258" s="49">
        <v>355</v>
      </c>
      <c r="G258" s="50"/>
      <c r="H258" s="51"/>
      <c r="I258" s="49">
        <f t="shared" si="295"/>
        <v>355</v>
      </c>
      <c r="J258" s="115">
        <v>727.53</v>
      </c>
      <c r="K258" s="53">
        <f t="shared" si="300"/>
        <v>258273.15</v>
      </c>
      <c r="L258" s="54"/>
      <c r="M258" s="54">
        <f t="shared" si="296"/>
        <v>0</v>
      </c>
      <c r="N258" s="54"/>
      <c r="O258" s="54">
        <f t="shared" si="407"/>
        <v>0</v>
      </c>
      <c r="P258" s="54"/>
      <c r="Q258" s="54">
        <f t="shared" si="408"/>
        <v>0</v>
      </c>
      <c r="R258" s="54"/>
      <c r="S258" s="54">
        <f t="shared" si="409"/>
        <v>0</v>
      </c>
      <c r="T258" s="54"/>
      <c r="U258" s="54">
        <f t="shared" si="410"/>
        <v>0</v>
      </c>
      <c r="V258" s="54"/>
      <c r="W258" s="54">
        <f t="shared" si="411"/>
        <v>0</v>
      </c>
      <c r="X258" s="54"/>
      <c r="Y258" s="54">
        <f t="shared" si="412"/>
        <v>0</v>
      </c>
      <c r="Z258" s="54"/>
      <c r="AA258" s="54">
        <f t="shared" si="413"/>
        <v>0</v>
      </c>
      <c r="AB258" s="54"/>
      <c r="AC258" s="54">
        <f t="shared" si="414"/>
        <v>0</v>
      </c>
      <c r="AD258" s="54"/>
      <c r="AE258" s="54">
        <f t="shared" si="415"/>
        <v>0</v>
      </c>
      <c r="AF258" s="54"/>
      <c r="AG258" s="54">
        <f t="shared" si="416"/>
        <v>0</v>
      </c>
      <c r="AH258" s="54"/>
      <c r="AI258" s="54">
        <f t="shared" si="417"/>
        <v>0</v>
      </c>
      <c r="AJ258" s="54"/>
      <c r="AK258" s="54">
        <f t="shared" si="418"/>
        <v>0</v>
      </c>
      <c r="AL258" s="54"/>
      <c r="AM258" s="54">
        <f t="shared" si="419"/>
        <v>0</v>
      </c>
      <c r="AN258" s="55">
        <f t="shared" si="298"/>
        <v>0</v>
      </c>
      <c r="AO258" s="55">
        <f t="shared" si="299"/>
        <v>0</v>
      </c>
      <c r="AP258" s="55">
        <f t="shared" si="292"/>
        <v>355</v>
      </c>
      <c r="AQ258" s="57">
        <f t="shared" si="293"/>
        <v>258273.15</v>
      </c>
      <c r="AR258" s="58"/>
      <c r="AS258" s="61"/>
      <c r="AT258" s="62">
        <f t="shared" si="294"/>
        <v>0</v>
      </c>
      <c r="AU258" s="63" t="str">
        <f t="shared" si="301"/>
        <v>NÃO MEDIDO</v>
      </c>
    </row>
    <row r="259" spans="1:47" s="64" customFormat="1" ht="60.75" customHeight="1" x14ac:dyDescent="0.2">
      <c r="A259" s="64" t="s">
        <v>37</v>
      </c>
      <c r="C259" s="46" t="s">
        <v>549</v>
      </c>
      <c r="D259" s="47" t="s">
        <v>550</v>
      </c>
      <c r="E259" s="48" t="s">
        <v>58</v>
      </c>
      <c r="F259" s="49">
        <v>4430</v>
      </c>
      <c r="G259" s="50"/>
      <c r="H259" s="51"/>
      <c r="I259" s="49">
        <f t="shared" si="295"/>
        <v>4430</v>
      </c>
      <c r="J259" s="115">
        <v>76.62</v>
      </c>
      <c r="K259" s="53">
        <f t="shared" si="300"/>
        <v>339426.6</v>
      </c>
      <c r="L259" s="54"/>
      <c r="M259" s="54">
        <f t="shared" si="296"/>
        <v>0</v>
      </c>
      <c r="N259" s="54"/>
      <c r="O259" s="54">
        <f t="shared" si="407"/>
        <v>0</v>
      </c>
      <c r="P259" s="54"/>
      <c r="Q259" s="54">
        <f t="shared" si="408"/>
        <v>0</v>
      </c>
      <c r="R259" s="54"/>
      <c r="S259" s="54">
        <f t="shared" si="409"/>
        <v>0</v>
      </c>
      <c r="T259" s="54"/>
      <c r="U259" s="54">
        <f t="shared" si="410"/>
        <v>0</v>
      </c>
      <c r="V259" s="54"/>
      <c r="W259" s="54">
        <f t="shared" si="411"/>
        <v>0</v>
      </c>
      <c r="X259" s="54"/>
      <c r="Y259" s="54">
        <f t="shared" si="412"/>
        <v>0</v>
      </c>
      <c r="Z259" s="54"/>
      <c r="AA259" s="54">
        <f t="shared" si="413"/>
        <v>0</v>
      </c>
      <c r="AB259" s="54"/>
      <c r="AC259" s="54">
        <f t="shared" si="414"/>
        <v>0</v>
      </c>
      <c r="AD259" s="54"/>
      <c r="AE259" s="54">
        <f t="shared" si="415"/>
        <v>0</v>
      </c>
      <c r="AF259" s="54"/>
      <c r="AG259" s="54">
        <f t="shared" si="416"/>
        <v>0</v>
      </c>
      <c r="AH259" s="54"/>
      <c r="AI259" s="54">
        <f t="shared" si="417"/>
        <v>0</v>
      </c>
      <c r="AJ259" s="54"/>
      <c r="AK259" s="54">
        <f t="shared" si="418"/>
        <v>0</v>
      </c>
      <c r="AL259" s="54"/>
      <c r="AM259" s="54">
        <f t="shared" si="419"/>
        <v>0</v>
      </c>
      <c r="AN259" s="55">
        <f t="shared" si="298"/>
        <v>0</v>
      </c>
      <c r="AO259" s="55">
        <f t="shared" si="299"/>
        <v>0</v>
      </c>
      <c r="AP259" s="55">
        <f t="shared" si="292"/>
        <v>4430</v>
      </c>
      <c r="AQ259" s="57">
        <f t="shared" si="293"/>
        <v>339426.6</v>
      </c>
      <c r="AR259" s="58"/>
      <c r="AS259" s="61"/>
      <c r="AT259" s="62">
        <f t="shared" si="294"/>
        <v>0</v>
      </c>
      <c r="AU259" s="63" t="str">
        <f t="shared" si="301"/>
        <v>NÃO MEDIDO</v>
      </c>
    </row>
    <row r="260" spans="1:47" s="64" customFormat="1" ht="45" customHeight="1" x14ac:dyDescent="0.2">
      <c r="A260" s="64" t="s">
        <v>37</v>
      </c>
      <c r="C260" s="46" t="s">
        <v>551</v>
      </c>
      <c r="D260" s="47" t="s">
        <v>552</v>
      </c>
      <c r="E260" s="48" t="s">
        <v>58</v>
      </c>
      <c r="F260" s="49">
        <v>2875</v>
      </c>
      <c r="G260" s="50"/>
      <c r="H260" s="51"/>
      <c r="I260" s="49">
        <f t="shared" si="295"/>
        <v>2875</v>
      </c>
      <c r="J260" s="115">
        <v>113.68</v>
      </c>
      <c r="K260" s="53">
        <f t="shared" si="300"/>
        <v>326830</v>
      </c>
      <c r="L260" s="54"/>
      <c r="M260" s="54">
        <f t="shared" si="296"/>
        <v>0</v>
      </c>
      <c r="N260" s="54"/>
      <c r="O260" s="54">
        <f t="shared" si="407"/>
        <v>0</v>
      </c>
      <c r="P260" s="54"/>
      <c r="Q260" s="54">
        <f t="shared" si="408"/>
        <v>0</v>
      </c>
      <c r="R260" s="54"/>
      <c r="S260" s="54">
        <f t="shared" si="409"/>
        <v>0</v>
      </c>
      <c r="T260" s="54"/>
      <c r="U260" s="54">
        <f t="shared" si="410"/>
        <v>0</v>
      </c>
      <c r="V260" s="54"/>
      <c r="W260" s="54">
        <f t="shared" si="411"/>
        <v>0</v>
      </c>
      <c r="X260" s="54"/>
      <c r="Y260" s="54">
        <f t="shared" si="412"/>
        <v>0</v>
      </c>
      <c r="Z260" s="54"/>
      <c r="AA260" s="54">
        <f t="shared" si="413"/>
        <v>0</v>
      </c>
      <c r="AB260" s="54"/>
      <c r="AC260" s="54">
        <f t="shared" si="414"/>
        <v>0</v>
      </c>
      <c r="AD260" s="54"/>
      <c r="AE260" s="54">
        <f t="shared" si="415"/>
        <v>0</v>
      </c>
      <c r="AF260" s="54"/>
      <c r="AG260" s="54">
        <f t="shared" si="416"/>
        <v>0</v>
      </c>
      <c r="AH260" s="54"/>
      <c r="AI260" s="54">
        <f t="shared" si="417"/>
        <v>0</v>
      </c>
      <c r="AJ260" s="54"/>
      <c r="AK260" s="54">
        <f t="shared" si="418"/>
        <v>0</v>
      </c>
      <c r="AL260" s="54"/>
      <c r="AM260" s="54">
        <f t="shared" si="419"/>
        <v>0</v>
      </c>
      <c r="AN260" s="55">
        <f t="shared" si="298"/>
        <v>0</v>
      </c>
      <c r="AO260" s="55">
        <f t="shared" si="299"/>
        <v>0</v>
      </c>
      <c r="AP260" s="55">
        <f t="shared" si="292"/>
        <v>2875</v>
      </c>
      <c r="AQ260" s="57">
        <f t="shared" si="293"/>
        <v>326830</v>
      </c>
      <c r="AR260" s="58"/>
      <c r="AS260" s="61"/>
      <c r="AT260" s="62">
        <f t="shared" si="294"/>
        <v>0</v>
      </c>
      <c r="AU260" s="63" t="str">
        <f t="shared" si="301"/>
        <v>NÃO MEDIDO</v>
      </c>
    </row>
    <row r="261" spans="1:47" s="64" customFormat="1" ht="45" customHeight="1" x14ac:dyDescent="0.2">
      <c r="A261" s="64" t="s">
        <v>33</v>
      </c>
      <c r="C261" s="46">
        <v>140600</v>
      </c>
      <c r="D261" s="47" t="s">
        <v>152</v>
      </c>
      <c r="E261" s="48"/>
      <c r="F261" s="49"/>
      <c r="G261" s="50"/>
      <c r="H261" s="51"/>
      <c r="I261" s="49">
        <f t="shared" si="295"/>
        <v>0</v>
      </c>
      <c r="J261" s="52"/>
      <c r="K261" s="53">
        <f t="shared" si="300"/>
        <v>0</v>
      </c>
      <c r="L261" s="54"/>
      <c r="M261" s="54">
        <f t="shared" si="296"/>
        <v>0</v>
      </c>
      <c r="N261" s="54"/>
      <c r="O261" s="54">
        <f t="shared" si="407"/>
        <v>0</v>
      </c>
      <c r="P261" s="54"/>
      <c r="Q261" s="54">
        <f t="shared" si="408"/>
        <v>0</v>
      </c>
      <c r="R261" s="54"/>
      <c r="S261" s="54">
        <f t="shared" si="409"/>
        <v>0</v>
      </c>
      <c r="T261" s="54"/>
      <c r="U261" s="54">
        <f t="shared" si="410"/>
        <v>0</v>
      </c>
      <c r="V261" s="54"/>
      <c r="W261" s="54">
        <f t="shared" si="411"/>
        <v>0</v>
      </c>
      <c r="X261" s="54"/>
      <c r="Y261" s="54">
        <f t="shared" si="412"/>
        <v>0</v>
      </c>
      <c r="Z261" s="54"/>
      <c r="AA261" s="54">
        <f t="shared" si="413"/>
        <v>0</v>
      </c>
      <c r="AB261" s="54"/>
      <c r="AC261" s="54">
        <f t="shared" si="414"/>
        <v>0</v>
      </c>
      <c r="AD261" s="54"/>
      <c r="AE261" s="54">
        <f t="shared" si="415"/>
        <v>0</v>
      </c>
      <c r="AF261" s="54"/>
      <c r="AG261" s="54">
        <f t="shared" si="416"/>
        <v>0</v>
      </c>
      <c r="AH261" s="54"/>
      <c r="AI261" s="54">
        <f t="shared" si="417"/>
        <v>0</v>
      </c>
      <c r="AJ261" s="54"/>
      <c r="AK261" s="54">
        <f t="shared" si="418"/>
        <v>0</v>
      </c>
      <c r="AL261" s="54"/>
      <c r="AM261" s="54">
        <f t="shared" si="419"/>
        <v>0</v>
      </c>
      <c r="AN261" s="55">
        <f t="shared" si="298"/>
        <v>0</v>
      </c>
      <c r="AO261" s="55">
        <f t="shared" si="299"/>
        <v>0</v>
      </c>
      <c r="AP261" s="55">
        <f t="shared" si="292"/>
        <v>0</v>
      </c>
      <c r="AQ261" s="57">
        <f t="shared" si="293"/>
        <v>0</v>
      </c>
      <c r="AR261" s="58"/>
      <c r="AS261" s="61"/>
      <c r="AT261" s="62">
        <f t="shared" si="294"/>
        <v>0</v>
      </c>
      <c r="AU261" s="60" t="str">
        <f>IF(COUNTIF(AU262:AU265,"MEDIDO")&lt;&gt;0,"MEDIDO","NÃO MEDIDO")</f>
        <v>NÃO MEDIDO</v>
      </c>
    </row>
    <row r="262" spans="1:47" s="64" customFormat="1" ht="60.75" customHeight="1" x14ac:dyDescent="0.2">
      <c r="A262" s="64" t="s">
        <v>37</v>
      </c>
      <c r="C262" s="46" t="s">
        <v>228</v>
      </c>
      <c r="D262" s="47" t="s">
        <v>229</v>
      </c>
      <c r="E262" s="48" t="s">
        <v>58</v>
      </c>
      <c r="F262" s="49">
        <v>152</v>
      </c>
      <c r="G262" s="50"/>
      <c r="H262" s="51"/>
      <c r="I262" s="49">
        <f t="shared" si="295"/>
        <v>152</v>
      </c>
      <c r="J262" s="115">
        <v>112.22</v>
      </c>
      <c r="K262" s="53">
        <f t="shared" si="300"/>
        <v>17057.439999999999</v>
      </c>
      <c r="L262" s="54"/>
      <c r="M262" s="54">
        <f t="shared" si="296"/>
        <v>0</v>
      </c>
      <c r="N262" s="54"/>
      <c r="O262" s="54">
        <f t="shared" si="407"/>
        <v>0</v>
      </c>
      <c r="P262" s="54"/>
      <c r="Q262" s="54">
        <f t="shared" si="408"/>
        <v>0</v>
      </c>
      <c r="R262" s="54"/>
      <c r="S262" s="54">
        <f t="shared" si="409"/>
        <v>0</v>
      </c>
      <c r="T262" s="54"/>
      <c r="U262" s="54">
        <f t="shared" si="410"/>
        <v>0</v>
      </c>
      <c r="V262" s="54"/>
      <c r="W262" s="54">
        <f t="shared" si="411"/>
        <v>0</v>
      </c>
      <c r="X262" s="54"/>
      <c r="Y262" s="54">
        <f t="shared" si="412"/>
        <v>0</v>
      </c>
      <c r="Z262" s="54"/>
      <c r="AA262" s="54">
        <f t="shared" si="413"/>
        <v>0</v>
      </c>
      <c r="AB262" s="54"/>
      <c r="AC262" s="54">
        <f t="shared" si="414"/>
        <v>0</v>
      </c>
      <c r="AD262" s="54"/>
      <c r="AE262" s="54">
        <f t="shared" si="415"/>
        <v>0</v>
      </c>
      <c r="AF262" s="54"/>
      <c r="AG262" s="54">
        <f t="shared" si="416"/>
        <v>0</v>
      </c>
      <c r="AH262" s="54"/>
      <c r="AI262" s="54">
        <f t="shared" si="417"/>
        <v>0</v>
      </c>
      <c r="AJ262" s="54"/>
      <c r="AK262" s="54">
        <f t="shared" si="418"/>
        <v>0</v>
      </c>
      <c r="AL262" s="54"/>
      <c r="AM262" s="54">
        <f t="shared" si="419"/>
        <v>0</v>
      </c>
      <c r="AN262" s="55">
        <f t="shared" si="298"/>
        <v>0</v>
      </c>
      <c r="AO262" s="55">
        <f t="shared" si="299"/>
        <v>0</v>
      </c>
      <c r="AP262" s="55">
        <f t="shared" si="292"/>
        <v>152</v>
      </c>
      <c r="AQ262" s="57">
        <f t="shared" si="293"/>
        <v>17057.439999999999</v>
      </c>
      <c r="AR262" s="58"/>
      <c r="AS262" s="61"/>
      <c r="AT262" s="62">
        <f t="shared" si="294"/>
        <v>0</v>
      </c>
      <c r="AU262" s="63" t="str">
        <f t="shared" si="301"/>
        <v>NÃO MEDIDO</v>
      </c>
    </row>
    <row r="263" spans="1:47" s="64" customFormat="1" ht="60.75" customHeight="1" x14ac:dyDescent="0.2">
      <c r="A263" s="64" t="s">
        <v>37</v>
      </c>
      <c r="C263" s="46" t="s">
        <v>553</v>
      </c>
      <c r="D263" s="47" t="s">
        <v>554</v>
      </c>
      <c r="E263" s="48" t="s">
        <v>58</v>
      </c>
      <c r="F263" s="49">
        <v>152</v>
      </c>
      <c r="G263" s="50"/>
      <c r="H263" s="51"/>
      <c r="I263" s="49">
        <f t="shared" si="295"/>
        <v>152</v>
      </c>
      <c r="J263" s="115">
        <v>8.4</v>
      </c>
      <c r="K263" s="53">
        <f t="shared" si="300"/>
        <v>1276.8</v>
      </c>
      <c r="L263" s="54"/>
      <c r="M263" s="54">
        <f t="shared" si="296"/>
        <v>0</v>
      </c>
      <c r="N263" s="54"/>
      <c r="O263" s="54">
        <f t="shared" si="407"/>
        <v>0</v>
      </c>
      <c r="P263" s="54"/>
      <c r="Q263" s="54">
        <f t="shared" si="408"/>
        <v>0</v>
      </c>
      <c r="R263" s="54"/>
      <c r="S263" s="54">
        <f t="shared" si="409"/>
        <v>0</v>
      </c>
      <c r="T263" s="54"/>
      <c r="U263" s="54">
        <f t="shared" si="410"/>
        <v>0</v>
      </c>
      <c r="V263" s="54"/>
      <c r="W263" s="54">
        <f t="shared" si="411"/>
        <v>0</v>
      </c>
      <c r="X263" s="54"/>
      <c r="Y263" s="54">
        <f t="shared" si="412"/>
        <v>0</v>
      </c>
      <c r="Z263" s="54"/>
      <c r="AA263" s="54">
        <f t="shared" si="413"/>
        <v>0</v>
      </c>
      <c r="AB263" s="54"/>
      <c r="AC263" s="54">
        <f t="shared" si="414"/>
        <v>0</v>
      </c>
      <c r="AD263" s="54"/>
      <c r="AE263" s="54">
        <f t="shared" si="415"/>
        <v>0</v>
      </c>
      <c r="AF263" s="54"/>
      <c r="AG263" s="54">
        <f t="shared" si="416"/>
        <v>0</v>
      </c>
      <c r="AH263" s="54"/>
      <c r="AI263" s="54">
        <f t="shared" si="417"/>
        <v>0</v>
      </c>
      <c r="AJ263" s="54"/>
      <c r="AK263" s="54">
        <f t="shared" si="418"/>
        <v>0</v>
      </c>
      <c r="AL263" s="54"/>
      <c r="AM263" s="54">
        <f t="shared" si="419"/>
        <v>0</v>
      </c>
      <c r="AN263" s="55">
        <f t="shared" si="298"/>
        <v>0</v>
      </c>
      <c r="AO263" s="55">
        <f t="shared" si="299"/>
        <v>0</v>
      </c>
      <c r="AP263" s="55">
        <f t="shared" si="292"/>
        <v>152</v>
      </c>
      <c r="AQ263" s="57">
        <f t="shared" si="293"/>
        <v>1276.8</v>
      </c>
      <c r="AR263" s="58"/>
      <c r="AS263" s="61"/>
      <c r="AT263" s="62">
        <f t="shared" si="294"/>
        <v>0</v>
      </c>
      <c r="AU263" s="63" t="str">
        <f t="shared" si="301"/>
        <v>NÃO MEDIDO</v>
      </c>
    </row>
    <row r="264" spans="1:47" s="64" customFormat="1" ht="45" customHeight="1" x14ac:dyDescent="0.2">
      <c r="A264" s="64" t="s">
        <v>37</v>
      </c>
      <c r="C264" s="46" t="s">
        <v>230</v>
      </c>
      <c r="D264" s="47" t="s">
        <v>231</v>
      </c>
      <c r="E264" s="48" t="s">
        <v>58</v>
      </c>
      <c r="F264" s="49">
        <v>7305</v>
      </c>
      <c r="G264" s="50"/>
      <c r="H264" s="51"/>
      <c r="I264" s="49">
        <f t="shared" si="295"/>
        <v>7305</v>
      </c>
      <c r="J264" s="115">
        <v>6.85</v>
      </c>
      <c r="K264" s="53">
        <f t="shared" si="300"/>
        <v>50039.25</v>
      </c>
      <c r="L264" s="54"/>
      <c r="M264" s="54">
        <f t="shared" si="296"/>
        <v>0</v>
      </c>
      <c r="N264" s="54"/>
      <c r="O264" s="54">
        <f t="shared" si="407"/>
        <v>0</v>
      </c>
      <c r="P264" s="54"/>
      <c r="Q264" s="54">
        <f t="shared" si="408"/>
        <v>0</v>
      </c>
      <c r="R264" s="54"/>
      <c r="S264" s="54">
        <f t="shared" si="409"/>
        <v>0</v>
      </c>
      <c r="T264" s="54"/>
      <c r="U264" s="54">
        <f t="shared" si="410"/>
        <v>0</v>
      </c>
      <c r="V264" s="54"/>
      <c r="W264" s="54">
        <f t="shared" si="411"/>
        <v>0</v>
      </c>
      <c r="X264" s="54"/>
      <c r="Y264" s="54">
        <f t="shared" si="412"/>
        <v>0</v>
      </c>
      <c r="Z264" s="54"/>
      <c r="AA264" s="54">
        <f t="shared" si="413"/>
        <v>0</v>
      </c>
      <c r="AB264" s="54"/>
      <c r="AC264" s="54">
        <f t="shared" si="414"/>
        <v>0</v>
      </c>
      <c r="AD264" s="54"/>
      <c r="AE264" s="54">
        <f t="shared" si="415"/>
        <v>0</v>
      </c>
      <c r="AF264" s="54"/>
      <c r="AG264" s="54">
        <f t="shared" si="416"/>
        <v>0</v>
      </c>
      <c r="AH264" s="54"/>
      <c r="AI264" s="54">
        <f t="shared" si="417"/>
        <v>0</v>
      </c>
      <c r="AJ264" s="54"/>
      <c r="AK264" s="54">
        <f t="shared" si="418"/>
        <v>0</v>
      </c>
      <c r="AL264" s="54"/>
      <c r="AM264" s="54">
        <f t="shared" si="419"/>
        <v>0</v>
      </c>
      <c r="AN264" s="55">
        <f t="shared" si="298"/>
        <v>0</v>
      </c>
      <c r="AO264" s="55">
        <f t="shared" si="299"/>
        <v>0</v>
      </c>
      <c r="AP264" s="55">
        <f t="shared" si="292"/>
        <v>7305</v>
      </c>
      <c r="AQ264" s="57">
        <f t="shared" si="293"/>
        <v>50039.25</v>
      </c>
      <c r="AR264" s="58"/>
      <c r="AS264" s="61"/>
      <c r="AT264" s="62">
        <f t="shared" si="294"/>
        <v>0</v>
      </c>
      <c r="AU264" s="63" t="str">
        <f t="shared" si="301"/>
        <v>NÃO MEDIDO</v>
      </c>
    </row>
    <row r="265" spans="1:47" s="64" customFormat="1" ht="60.75" customHeight="1" x14ac:dyDescent="0.2">
      <c r="A265" s="64" t="s">
        <v>37</v>
      </c>
      <c r="C265" s="46" t="s">
        <v>555</v>
      </c>
      <c r="D265" s="47" t="s">
        <v>556</v>
      </c>
      <c r="E265" s="48" t="s">
        <v>58</v>
      </c>
      <c r="F265" s="49">
        <v>102</v>
      </c>
      <c r="G265" s="50"/>
      <c r="H265" s="51"/>
      <c r="I265" s="49">
        <f t="shared" si="295"/>
        <v>102</v>
      </c>
      <c r="J265" s="115">
        <v>249.01</v>
      </c>
      <c r="K265" s="53">
        <f t="shared" si="300"/>
        <v>25399.02</v>
      </c>
      <c r="L265" s="54"/>
      <c r="M265" s="54">
        <f t="shared" si="296"/>
        <v>0</v>
      </c>
      <c r="N265" s="54"/>
      <c r="O265" s="54">
        <f t="shared" si="407"/>
        <v>0</v>
      </c>
      <c r="P265" s="54"/>
      <c r="Q265" s="54">
        <f t="shared" si="408"/>
        <v>0</v>
      </c>
      <c r="R265" s="54"/>
      <c r="S265" s="54">
        <f t="shared" si="409"/>
        <v>0</v>
      </c>
      <c r="T265" s="54"/>
      <c r="U265" s="54">
        <f t="shared" si="410"/>
        <v>0</v>
      </c>
      <c r="V265" s="54"/>
      <c r="W265" s="54">
        <f t="shared" si="411"/>
        <v>0</v>
      </c>
      <c r="X265" s="54"/>
      <c r="Y265" s="54">
        <f t="shared" si="412"/>
        <v>0</v>
      </c>
      <c r="Z265" s="54"/>
      <c r="AA265" s="54">
        <f t="shared" si="413"/>
        <v>0</v>
      </c>
      <c r="AB265" s="54"/>
      <c r="AC265" s="54">
        <f t="shared" si="414"/>
        <v>0</v>
      </c>
      <c r="AD265" s="54"/>
      <c r="AE265" s="54">
        <f t="shared" si="415"/>
        <v>0</v>
      </c>
      <c r="AF265" s="54"/>
      <c r="AG265" s="54">
        <f t="shared" si="416"/>
        <v>0</v>
      </c>
      <c r="AH265" s="54"/>
      <c r="AI265" s="54">
        <f t="shared" si="417"/>
        <v>0</v>
      </c>
      <c r="AJ265" s="54"/>
      <c r="AK265" s="54">
        <f t="shared" si="418"/>
        <v>0</v>
      </c>
      <c r="AL265" s="54"/>
      <c r="AM265" s="54">
        <f t="shared" si="419"/>
        <v>0</v>
      </c>
      <c r="AN265" s="55">
        <f t="shared" si="298"/>
        <v>0</v>
      </c>
      <c r="AO265" s="55">
        <f t="shared" si="299"/>
        <v>0</v>
      </c>
      <c r="AP265" s="55">
        <f t="shared" si="292"/>
        <v>102</v>
      </c>
      <c r="AQ265" s="57">
        <f t="shared" si="293"/>
        <v>25399.02</v>
      </c>
      <c r="AR265" s="58"/>
      <c r="AS265" s="61"/>
      <c r="AT265" s="62">
        <f t="shared" si="294"/>
        <v>0</v>
      </c>
      <c r="AU265" s="63" t="str">
        <f t="shared" si="301"/>
        <v>NÃO MEDIDO</v>
      </c>
    </row>
    <row r="266" spans="1:47" s="64" customFormat="1" ht="45" customHeight="1" x14ac:dyDescent="0.2">
      <c r="A266" s="64" t="s">
        <v>33</v>
      </c>
      <c r="C266" s="46">
        <v>17</v>
      </c>
      <c r="D266" s="47" t="s">
        <v>557</v>
      </c>
      <c r="E266" s="48"/>
      <c r="F266" s="49"/>
      <c r="G266" s="50"/>
      <c r="H266" s="51"/>
      <c r="I266" s="49">
        <f t="shared" si="295"/>
        <v>0</v>
      </c>
      <c r="J266" s="52"/>
      <c r="K266" s="53">
        <f t="shared" si="300"/>
        <v>0</v>
      </c>
      <c r="L266" s="54"/>
      <c r="M266" s="54">
        <f t="shared" si="296"/>
        <v>0</v>
      </c>
      <c r="N266" s="54"/>
      <c r="O266" s="54">
        <f t="shared" si="407"/>
        <v>0</v>
      </c>
      <c r="P266" s="54"/>
      <c r="Q266" s="54">
        <f t="shared" si="408"/>
        <v>0</v>
      </c>
      <c r="R266" s="54"/>
      <c r="S266" s="54">
        <f t="shared" si="409"/>
        <v>0</v>
      </c>
      <c r="T266" s="54"/>
      <c r="U266" s="54">
        <f t="shared" si="410"/>
        <v>0</v>
      </c>
      <c r="V266" s="54"/>
      <c r="W266" s="54">
        <f t="shared" si="411"/>
        <v>0</v>
      </c>
      <c r="X266" s="54"/>
      <c r="Y266" s="54">
        <f t="shared" si="412"/>
        <v>0</v>
      </c>
      <c r="Z266" s="54"/>
      <c r="AA266" s="54">
        <f t="shared" si="413"/>
        <v>0</v>
      </c>
      <c r="AB266" s="54"/>
      <c r="AC266" s="54">
        <f t="shared" si="414"/>
        <v>0</v>
      </c>
      <c r="AD266" s="54"/>
      <c r="AE266" s="54">
        <f t="shared" si="415"/>
        <v>0</v>
      </c>
      <c r="AF266" s="54"/>
      <c r="AG266" s="54">
        <f t="shared" si="416"/>
        <v>0</v>
      </c>
      <c r="AH266" s="54"/>
      <c r="AI266" s="54">
        <f t="shared" si="417"/>
        <v>0</v>
      </c>
      <c r="AJ266" s="54"/>
      <c r="AK266" s="54">
        <f t="shared" si="418"/>
        <v>0</v>
      </c>
      <c r="AL266" s="54"/>
      <c r="AM266" s="54">
        <f t="shared" si="419"/>
        <v>0</v>
      </c>
      <c r="AN266" s="55">
        <f t="shared" si="298"/>
        <v>0</v>
      </c>
      <c r="AO266" s="55">
        <f t="shared" si="299"/>
        <v>0</v>
      </c>
      <c r="AP266" s="55">
        <f t="shared" si="292"/>
        <v>0</v>
      </c>
      <c r="AQ266" s="57">
        <f t="shared" si="293"/>
        <v>0</v>
      </c>
      <c r="AR266" s="58"/>
      <c r="AS266" s="61"/>
      <c r="AT266" s="62">
        <f t="shared" si="294"/>
        <v>0</v>
      </c>
      <c r="AU266" s="60" t="str">
        <f>IF(COUNTIF(AU267:AU282,"MEDIDO")&lt;&gt;0,"MEDIDO","NÃO MEDIDO")</f>
        <v>NÃO MEDIDO</v>
      </c>
    </row>
    <row r="267" spans="1:47" s="64" customFormat="1" ht="66" customHeight="1" x14ac:dyDescent="0.2">
      <c r="A267" s="64" t="s">
        <v>33</v>
      </c>
      <c r="C267" s="46">
        <v>170700</v>
      </c>
      <c r="D267" s="47" t="s">
        <v>558</v>
      </c>
      <c r="E267" s="48"/>
      <c r="F267" s="49"/>
      <c r="G267" s="50"/>
      <c r="H267" s="51"/>
      <c r="I267" s="49">
        <f t="shared" si="295"/>
        <v>0</v>
      </c>
      <c r="J267" s="52"/>
      <c r="K267" s="53">
        <f t="shared" si="300"/>
        <v>0</v>
      </c>
      <c r="L267" s="54"/>
      <c r="M267" s="54">
        <f t="shared" si="296"/>
        <v>0</v>
      </c>
      <c r="N267" s="54"/>
      <c r="O267" s="54">
        <f t="shared" si="407"/>
        <v>0</v>
      </c>
      <c r="P267" s="54"/>
      <c r="Q267" s="54">
        <f t="shared" si="408"/>
        <v>0</v>
      </c>
      <c r="R267" s="54"/>
      <c r="S267" s="54">
        <f t="shared" si="409"/>
        <v>0</v>
      </c>
      <c r="T267" s="54"/>
      <c r="U267" s="54">
        <f t="shared" si="410"/>
        <v>0</v>
      </c>
      <c r="V267" s="54"/>
      <c r="W267" s="54">
        <f t="shared" si="411"/>
        <v>0</v>
      </c>
      <c r="X267" s="54"/>
      <c r="Y267" s="54">
        <f t="shared" si="412"/>
        <v>0</v>
      </c>
      <c r="Z267" s="54"/>
      <c r="AA267" s="54">
        <f t="shared" si="413"/>
        <v>0</v>
      </c>
      <c r="AB267" s="54"/>
      <c r="AC267" s="54">
        <f t="shared" si="414"/>
        <v>0</v>
      </c>
      <c r="AD267" s="54"/>
      <c r="AE267" s="54">
        <f t="shared" si="415"/>
        <v>0</v>
      </c>
      <c r="AF267" s="54"/>
      <c r="AG267" s="54">
        <f t="shared" si="416"/>
        <v>0</v>
      </c>
      <c r="AH267" s="54"/>
      <c r="AI267" s="54">
        <f t="shared" si="417"/>
        <v>0</v>
      </c>
      <c r="AJ267" s="54"/>
      <c r="AK267" s="54">
        <f t="shared" si="418"/>
        <v>0</v>
      </c>
      <c r="AL267" s="54"/>
      <c r="AM267" s="54">
        <f t="shared" si="419"/>
        <v>0</v>
      </c>
      <c r="AN267" s="55">
        <f t="shared" si="298"/>
        <v>0</v>
      </c>
      <c r="AO267" s="55">
        <f t="shared" si="299"/>
        <v>0</v>
      </c>
      <c r="AP267" s="55">
        <f t="shared" si="292"/>
        <v>0</v>
      </c>
      <c r="AQ267" s="57">
        <f t="shared" si="293"/>
        <v>0</v>
      </c>
      <c r="AR267" s="58"/>
      <c r="AS267" s="61"/>
      <c r="AT267" s="62">
        <f t="shared" si="294"/>
        <v>0</v>
      </c>
      <c r="AU267" s="60" t="str">
        <f>IF(COUNTIF(AU268:AU268,"MEDIDO")&lt;&gt;0,"MEDIDO","NÃO MEDIDO")</f>
        <v>NÃO MEDIDO</v>
      </c>
    </row>
    <row r="268" spans="1:47" s="64" customFormat="1" ht="60.75" customHeight="1" x14ac:dyDescent="0.2">
      <c r="A268" s="64" t="s">
        <v>37</v>
      </c>
      <c r="C268" s="46" t="s">
        <v>559</v>
      </c>
      <c r="D268" s="47" t="s">
        <v>560</v>
      </c>
      <c r="E268" s="48" t="s">
        <v>73</v>
      </c>
      <c r="F268" s="49">
        <v>12</v>
      </c>
      <c r="G268" s="50"/>
      <c r="H268" s="51"/>
      <c r="I268" s="49">
        <f t="shared" si="295"/>
        <v>12</v>
      </c>
      <c r="J268" s="52">
        <v>6.65</v>
      </c>
      <c r="K268" s="53">
        <f t="shared" si="300"/>
        <v>79.8</v>
      </c>
      <c r="L268" s="54"/>
      <c r="M268" s="54">
        <f t="shared" si="296"/>
        <v>0</v>
      </c>
      <c r="N268" s="54"/>
      <c r="O268" s="54">
        <f t="shared" si="407"/>
        <v>0</v>
      </c>
      <c r="P268" s="54"/>
      <c r="Q268" s="54">
        <f t="shared" si="408"/>
        <v>0</v>
      </c>
      <c r="R268" s="54"/>
      <c r="S268" s="54">
        <f t="shared" si="409"/>
        <v>0</v>
      </c>
      <c r="T268" s="54"/>
      <c r="U268" s="54">
        <f t="shared" si="410"/>
        <v>0</v>
      </c>
      <c r="V268" s="54"/>
      <c r="W268" s="54">
        <f t="shared" si="411"/>
        <v>0</v>
      </c>
      <c r="X268" s="54"/>
      <c r="Y268" s="54">
        <f t="shared" si="412"/>
        <v>0</v>
      </c>
      <c r="Z268" s="54"/>
      <c r="AA268" s="54">
        <f t="shared" si="413"/>
        <v>0</v>
      </c>
      <c r="AB268" s="54"/>
      <c r="AC268" s="54">
        <f t="shared" si="414"/>
        <v>0</v>
      </c>
      <c r="AD268" s="54"/>
      <c r="AE268" s="54">
        <f t="shared" si="415"/>
        <v>0</v>
      </c>
      <c r="AF268" s="54"/>
      <c r="AG268" s="54">
        <f t="shared" si="416"/>
        <v>0</v>
      </c>
      <c r="AH268" s="54"/>
      <c r="AI268" s="54">
        <f t="shared" si="417"/>
        <v>0</v>
      </c>
      <c r="AJ268" s="54"/>
      <c r="AK268" s="54">
        <f t="shared" si="418"/>
        <v>0</v>
      </c>
      <c r="AL268" s="54"/>
      <c r="AM268" s="54">
        <f t="shared" si="419"/>
        <v>0</v>
      </c>
      <c r="AN268" s="55">
        <f t="shared" si="298"/>
        <v>0</v>
      </c>
      <c r="AO268" s="55">
        <f t="shared" si="299"/>
        <v>0</v>
      </c>
      <c r="AP268" s="55">
        <f t="shared" si="292"/>
        <v>12</v>
      </c>
      <c r="AQ268" s="57">
        <f t="shared" si="293"/>
        <v>79.8</v>
      </c>
      <c r="AR268" s="58"/>
      <c r="AS268" s="61"/>
      <c r="AT268" s="62">
        <f t="shared" si="294"/>
        <v>0</v>
      </c>
      <c r="AU268" s="63" t="str">
        <f t="shared" si="301"/>
        <v>NÃO MEDIDO</v>
      </c>
    </row>
    <row r="269" spans="1:47" s="64" customFormat="1" ht="45" customHeight="1" x14ac:dyDescent="0.2">
      <c r="A269" s="64" t="s">
        <v>33</v>
      </c>
      <c r="C269" s="46">
        <v>171200</v>
      </c>
      <c r="D269" s="47" t="s">
        <v>561</v>
      </c>
      <c r="E269" s="48"/>
      <c r="F269" s="49"/>
      <c r="G269" s="50"/>
      <c r="H269" s="51"/>
      <c r="I269" s="49">
        <f t="shared" si="295"/>
        <v>0</v>
      </c>
      <c r="J269" s="52"/>
      <c r="K269" s="53">
        <f t="shared" si="300"/>
        <v>0</v>
      </c>
      <c r="L269" s="54"/>
      <c r="M269" s="54">
        <f t="shared" si="296"/>
        <v>0</v>
      </c>
      <c r="N269" s="54"/>
      <c r="O269" s="54">
        <f t="shared" si="407"/>
        <v>0</v>
      </c>
      <c r="P269" s="54"/>
      <c r="Q269" s="54">
        <f t="shared" si="408"/>
        <v>0</v>
      </c>
      <c r="R269" s="54"/>
      <c r="S269" s="54">
        <f t="shared" si="409"/>
        <v>0</v>
      </c>
      <c r="T269" s="54"/>
      <c r="U269" s="54">
        <f t="shared" si="410"/>
        <v>0</v>
      </c>
      <c r="V269" s="54"/>
      <c r="W269" s="54">
        <f t="shared" si="411"/>
        <v>0</v>
      </c>
      <c r="X269" s="54"/>
      <c r="Y269" s="54">
        <f t="shared" si="412"/>
        <v>0</v>
      </c>
      <c r="Z269" s="54"/>
      <c r="AA269" s="54">
        <f t="shared" si="413"/>
        <v>0</v>
      </c>
      <c r="AB269" s="54"/>
      <c r="AC269" s="54">
        <f t="shared" si="414"/>
        <v>0</v>
      </c>
      <c r="AD269" s="54"/>
      <c r="AE269" s="54">
        <f t="shared" si="415"/>
        <v>0</v>
      </c>
      <c r="AF269" s="54"/>
      <c r="AG269" s="54">
        <f t="shared" si="416"/>
        <v>0</v>
      </c>
      <c r="AH269" s="54"/>
      <c r="AI269" s="54">
        <f t="shared" si="417"/>
        <v>0</v>
      </c>
      <c r="AJ269" s="54"/>
      <c r="AK269" s="54">
        <f t="shared" si="418"/>
        <v>0</v>
      </c>
      <c r="AL269" s="54"/>
      <c r="AM269" s="54">
        <f t="shared" si="419"/>
        <v>0</v>
      </c>
      <c r="AN269" s="55">
        <f t="shared" si="298"/>
        <v>0</v>
      </c>
      <c r="AO269" s="55">
        <f t="shared" si="299"/>
        <v>0</v>
      </c>
      <c r="AP269" s="55">
        <f t="shared" si="292"/>
        <v>0</v>
      </c>
      <c r="AQ269" s="57">
        <f t="shared" si="293"/>
        <v>0</v>
      </c>
      <c r="AR269" s="58"/>
      <c r="AS269" s="61"/>
      <c r="AT269" s="62">
        <f t="shared" si="294"/>
        <v>0</v>
      </c>
      <c r="AU269" s="60" t="str">
        <f>IF(COUNTIF(AU270:AU270,"MEDIDO")&lt;&gt;0,"MEDIDO","NÃO MEDIDO")</f>
        <v>NÃO MEDIDO</v>
      </c>
    </row>
    <row r="270" spans="1:47" s="64" customFormat="1" ht="60.75" customHeight="1" x14ac:dyDescent="0.2">
      <c r="A270" s="64" t="s">
        <v>37</v>
      </c>
      <c r="C270" s="46" t="s">
        <v>562</v>
      </c>
      <c r="D270" s="47" t="s">
        <v>563</v>
      </c>
      <c r="E270" s="48" t="s">
        <v>61</v>
      </c>
      <c r="F270" s="49">
        <v>1</v>
      </c>
      <c r="G270" s="50"/>
      <c r="H270" s="51"/>
      <c r="I270" s="49">
        <f t="shared" si="295"/>
        <v>1</v>
      </c>
      <c r="J270" s="52">
        <v>15.66</v>
      </c>
      <c r="K270" s="53">
        <f t="shared" si="300"/>
        <v>15.66</v>
      </c>
      <c r="L270" s="54"/>
      <c r="M270" s="54">
        <f t="shared" si="296"/>
        <v>0</v>
      </c>
      <c r="N270" s="54"/>
      <c r="O270" s="54">
        <f t="shared" si="407"/>
        <v>0</v>
      </c>
      <c r="P270" s="54"/>
      <c r="Q270" s="54">
        <f t="shared" si="408"/>
        <v>0</v>
      </c>
      <c r="R270" s="54"/>
      <c r="S270" s="54">
        <f t="shared" si="409"/>
        <v>0</v>
      </c>
      <c r="T270" s="54"/>
      <c r="U270" s="54">
        <f t="shared" si="410"/>
        <v>0</v>
      </c>
      <c r="V270" s="54"/>
      <c r="W270" s="54">
        <f t="shared" si="411"/>
        <v>0</v>
      </c>
      <c r="X270" s="54"/>
      <c r="Y270" s="54">
        <f t="shared" si="412"/>
        <v>0</v>
      </c>
      <c r="Z270" s="54"/>
      <c r="AA270" s="54">
        <f t="shared" si="413"/>
        <v>0</v>
      </c>
      <c r="AB270" s="54"/>
      <c r="AC270" s="54">
        <f t="shared" si="414"/>
        <v>0</v>
      </c>
      <c r="AD270" s="54"/>
      <c r="AE270" s="54">
        <f t="shared" si="415"/>
        <v>0</v>
      </c>
      <c r="AF270" s="54"/>
      <c r="AG270" s="54">
        <f t="shared" si="416"/>
        <v>0</v>
      </c>
      <c r="AH270" s="54"/>
      <c r="AI270" s="54">
        <f t="shared" si="417"/>
        <v>0</v>
      </c>
      <c r="AJ270" s="54"/>
      <c r="AK270" s="54">
        <f t="shared" si="418"/>
        <v>0</v>
      </c>
      <c r="AL270" s="54"/>
      <c r="AM270" s="54">
        <f t="shared" si="419"/>
        <v>0</v>
      </c>
      <c r="AN270" s="55">
        <f t="shared" si="298"/>
        <v>0</v>
      </c>
      <c r="AO270" s="55">
        <f t="shared" si="299"/>
        <v>0</v>
      </c>
      <c r="AP270" s="55">
        <f t="shared" si="292"/>
        <v>1</v>
      </c>
      <c r="AQ270" s="57">
        <f t="shared" si="293"/>
        <v>15.66</v>
      </c>
      <c r="AR270" s="58"/>
      <c r="AS270" s="61"/>
      <c r="AT270" s="62">
        <f t="shared" si="294"/>
        <v>0</v>
      </c>
      <c r="AU270" s="63" t="str">
        <f t="shared" si="301"/>
        <v>NÃO MEDIDO</v>
      </c>
    </row>
    <row r="271" spans="1:47" s="64" customFormat="1" ht="45" customHeight="1" x14ac:dyDescent="0.2">
      <c r="A271" s="64" t="s">
        <v>33</v>
      </c>
      <c r="C271" s="46">
        <v>171300</v>
      </c>
      <c r="D271" s="47" t="s">
        <v>564</v>
      </c>
      <c r="E271" s="48"/>
      <c r="F271" s="49"/>
      <c r="G271" s="50"/>
      <c r="H271" s="51"/>
      <c r="I271" s="49">
        <f t="shared" si="295"/>
        <v>0</v>
      </c>
      <c r="J271" s="52"/>
      <c r="K271" s="53">
        <f t="shared" si="300"/>
        <v>0</v>
      </c>
      <c r="L271" s="54"/>
      <c r="M271" s="54">
        <f t="shared" si="296"/>
        <v>0</v>
      </c>
      <c r="N271" s="54"/>
      <c r="O271" s="54">
        <f t="shared" si="407"/>
        <v>0</v>
      </c>
      <c r="P271" s="54"/>
      <c r="Q271" s="54">
        <f t="shared" si="408"/>
        <v>0</v>
      </c>
      <c r="R271" s="54"/>
      <c r="S271" s="54">
        <f t="shared" si="409"/>
        <v>0</v>
      </c>
      <c r="T271" s="54"/>
      <c r="U271" s="54">
        <f t="shared" si="410"/>
        <v>0</v>
      </c>
      <c r="V271" s="54"/>
      <c r="W271" s="54">
        <f t="shared" si="411"/>
        <v>0</v>
      </c>
      <c r="X271" s="54"/>
      <c r="Y271" s="54">
        <f t="shared" si="412"/>
        <v>0</v>
      </c>
      <c r="Z271" s="54"/>
      <c r="AA271" s="54">
        <f t="shared" si="413"/>
        <v>0</v>
      </c>
      <c r="AB271" s="54"/>
      <c r="AC271" s="54">
        <f t="shared" si="414"/>
        <v>0</v>
      </c>
      <c r="AD271" s="54"/>
      <c r="AE271" s="54">
        <f t="shared" si="415"/>
        <v>0</v>
      </c>
      <c r="AF271" s="54"/>
      <c r="AG271" s="54">
        <f t="shared" si="416"/>
        <v>0</v>
      </c>
      <c r="AH271" s="54"/>
      <c r="AI271" s="54">
        <f t="shared" si="417"/>
        <v>0</v>
      </c>
      <c r="AJ271" s="54"/>
      <c r="AK271" s="54">
        <f t="shared" si="418"/>
        <v>0</v>
      </c>
      <c r="AL271" s="54"/>
      <c r="AM271" s="54">
        <f t="shared" si="419"/>
        <v>0</v>
      </c>
      <c r="AN271" s="55">
        <f t="shared" si="298"/>
        <v>0</v>
      </c>
      <c r="AO271" s="55">
        <f t="shared" si="299"/>
        <v>0</v>
      </c>
      <c r="AP271" s="55">
        <f t="shared" ref="AP271:AP292" si="420">I271-AN271</f>
        <v>0</v>
      </c>
      <c r="AQ271" s="57">
        <f t="shared" ref="AQ271:AQ292" si="421">K271-AO271</f>
        <v>0</v>
      </c>
      <c r="AR271" s="58"/>
      <c r="AS271" s="61"/>
      <c r="AT271" s="62">
        <f t="shared" ref="AT271:AT292" si="422">INDEX($L$11:$Y$292,ROW()-9,MATCH($AT$11,$L$11:$Y$11,0))</f>
        <v>0</v>
      </c>
      <c r="AU271" s="60" t="str">
        <f>IF(COUNTIF(AU272:AU272,"MEDIDO")&lt;&gt;0,"MEDIDO","NÃO MEDIDO")</f>
        <v>NÃO MEDIDO</v>
      </c>
    </row>
    <row r="272" spans="1:47" s="64" customFormat="1" ht="45" customHeight="1" x14ac:dyDescent="0.2">
      <c r="A272" s="64" t="s">
        <v>37</v>
      </c>
      <c r="C272" s="46" t="s">
        <v>565</v>
      </c>
      <c r="D272" s="47" t="s">
        <v>566</v>
      </c>
      <c r="E272" s="48" t="s">
        <v>61</v>
      </c>
      <c r="F272" s="49">
        <v>6</v>
      </c>
      <c r="G272" s="50"/>
      <c r="H272" s="51"/>
      <c r="I272" s="49">
        <f t="shared" ref="I272:I292" si="423">F272+G272+H272</f>
        <v>6</v>
      </c>
      <c r="J272" s="52">
        <v>20.89</v>
      </c>
      <c r="K272" s="53">
        <f t="shared" si="300"/>
        <v>125.34</v>
      </c>
      <c r="L272" s="54"/>
      <c r="M272" s="54">
        <f t="shared" ref="M272:M292" si="424">ROUND(L272*$J272,2)</f>
        <v>0</v>
      </c>
      <c r="N272" s="54"/>
      <c r="O272" s="54">
        <f t="shared" si="407"/>
        <v>0</v>
      </c>
      <c r="P272" s="54"/>
      <c r="Q272" s="54">
        <f t="shared" si="408"/>
        <v>0</v>
      </c>
      <c r="R272" s="54"/>
      <c r="S272" s="54">
        <f t="shared" si="409"/>
        <v>0</v>
      </c>
      <c r="T272" s="54"/>
      <c r="U272" s="54">
        <f t="shared" si="410"/>
        <v>0</v>
      </c>
      <c r="V272" s="54"/>
      <c r="W272" s="54">
        <f t="shared" si="411"/>
        <v>0</v>
      </c>
      <c r="X272" s="54"/>
      <c r="Y272" s="54">
        <f t="shared" si="412"/>
        <v>0</v>
      </c>
      <c r="Z272" s="54"/>
      <c r="AA272" s="54">
        <f t="shared" si="413"/>
        <v>0</v>
      </c>
      <c r="AB272" s="54"/>
      <c r="AC272" s="54">
        <f t="shared" si="414"/>
        <v>0</v>
      </c>
      <c r="AD272" s="54"/>
      <c r="AE272" s="54">
        <f t="shared" si="415"/>
        <v>0</v>
      </c>
      <c r="AF272" s="54"/>
      <c r="AG272" s="54">
        <f t="shared" si="416"/>
        <v>0</v>
      </c>
      <c r="AH272" s="54"/>
      <c r="AI272" s="54">
        <f t="shared" si="417"/>
        <v>0</v>
      </c>
      <c r="AJ272" s="54"/>
      <c r="AK272" s="54">
        <f t="shared" si="418"/>
        <v>0</v>
      </c>
      <c r="AL272" s="54"/>
      <c r="AM272" s="54">
        <f t="shared" si="419"/>
        <v>0</v>
      </c>
      <c r="AN272" s="55">
        <f t="shared" ref="AN272:AN292" si="425">SUMIF($L$11:$AM$11,"QUANTIDADE",L272:AM272)</f>
        <v>0</v>
      </c>
      <c r="AO272" s="55">
        <f t="shared" ref="AO272:AO292" si="426">SUMIF($L$11:$AM$11,"VALOR MEDIDO",L272:AM272)</f>
        <v>0</v>
      </c>
      <c r="AP272" s="55">
        <f t="shared" si="420"/>
        <v>6</v>
      </c>
      <c r="AQ272" s="57">
        <f t="shared" si="421"/>
        <v>125.34</v>
      </c>
      <c r="AR272" s="58"/>
      <c r="AS272" s="61"/>
      <c r="AT272" s="62">
        <f t="shared" si="422"/>
        <v>0</v>
      </c>
      <c r="AU272" s="63" t="str">
        <f t="shared" si="301"/>
        <v>NÃO MEDIDO</v>
      </c>
    </row>
    <row r="273" spans="1:47" s="64" customFormat="1" ht="60.75" customHeight="1" x14ac:dyDescent="0.2">
      <c r="A273" s="64" t="s">
        <v>33</v>
      </c>
      <c r="C273" s="46">
        <v>171500</v>
      </c>
      <c r="D273" s="47" t="s">
        <v>567</v>
      </c>
      <c r="E273" s="48"/>
      <c r="F273" s="49"/>
      <c r="G273" s="50"/>
      <c r="H273" s="51"/>
      <c r="I273" s="49">
        <f t="shared" si="423"/>
        <v>0</v>
      </c>
      <c r="J273" s="52"/>
      <c r="K273" s="53">
        <f t="shared" ref="K273:K292" si="427">ROUND(($F273*$J273),2)+ROUND(($G273*$J273),2)+ROUND(($H273*$J273),2)</f>
        <v>0</v>
      </c>
      <c r="L273" s="54"/>
      <c r="M273" s="54">
        <f t="shared" si="424"/>
        <v>0</v>
      </c>
      <c r="N273" s="54"/>
      <c r="O273" s="54">
        <f t="shared" si="407"/>
        <v>0</v>
      </c>
      <c r="P273" s="54"/>
      <c r="Q273" s="54">
        <f t="shared" si="408"/>
        <v>0</v>
      </c>
      <c r="R273" s="54"/>
      <c r="S273" s="54">
        <f t="shared" si="409"/>
        <v>0</v>
      </c>
      <c r="T273" s="54"/>
      <c r="U273" s="54">
        <f t="shared" si="410"/>
        <v>0</v>
      </c>
      <c r="V273" s="54"/>
      <c r="W273" s="54">
        <f t="shared" si="411"/>
        <v>0</v>
      </c>
      <c r="X273" s="54"/>
      <c r="Y273" s="54">
        <f t="shared" si="412"/>
        <v>0</v>
      </c>
      <c r="Z273" s="54"/>
      <c r="AA273" s="54">
        <f t="shared" si="413"/>
        <v>0</v>
      </c>
      <c r="AB273" s="54"/>
      <c r="AC273" s="54">
        <f t="shared" si="414"/>
        <v>0</v>
      </c>
      <c r="AD273" s="54"/>
      <c r="AE273" s="54">
        <f t="shared" si="415"/>
        <v>0</v>
      </c>
      <c r="AF273" s="54"/>
      <c r="AG273" s="54">
        <f t="shared" si="416"/>
        <v>0</v>
      </c>
      <c r="AH273" s="54"/>
      <c r="AI273" s="54">
        <f t="shared" si="417"/>
        <v>0</v>
      </c>
      <c r="AJ273" s="54"/>
      <c r="AK273" s="54">
        <f t="shared" si="418"/>
        <v>0</v>
      </c>
      <c r="AL273" s="54"/>
      <c r="AM273" s="54">
        <f t="shared" si="419"/>
        <v>0</v>
      </c>
      <c r="AN273" s="55">
        <f t="shared" si="425"/>
        <v>0</v>
      </c>
      <c r="AO273" s="55">
        <f t="shared" si="426"/>
        <v>0</v>
      </c>
      <c r="AP273" s="55">
        <f t="shared" si="420"/>
        <v>0</v>
      </c>
      <c r="AQ273" s="57">
        <f t="shared" si="421"/>
        <v>0</v>
      </c>
      <c r="AR273" s="58"/>
      <c r="AS273" s="61"/>
      <c r="AT273" s="62">
        <f t="shared" si="422"/>
        <v>0</v>
      </c>
      <c r="AU273" s="60" t="str">
        <f>IF(COUNTIF(AU274:AU280,"MEDIDO")&lt;&gt;0,"MEDIDO","NÃO MEDIDO")</f>
        <v>NÃO MEDIDO</v>
      </c>
    </row>
    <row r="274" spans="1:47" s="64" customFormat="1" ht="30" customHeight="1" x14ac:dyDescent="0.2">
      <c r="A274" s="6" t="s">
        <v>37</v>
      </c>
      <c r="B274" s="6"/>
      <c r="C274" s="46" t="s">
        <v>568</v>
      </c>
      <c r="D274" s="47" t="s">
        <v>569</v>
      </c>
      <c r="E274" s="48" t="s">
        <v>73</v>
      </c>
      <c r="F274" s="49">
        <v>450</v>
      </c>
      <c r="G274" s="50"/>
      <c r="H274" s="51"/>
      <c r="I274" s="49">
        <f t="shared" si="423"/>
        <v>450</v>
      </c>
      <c r="J274" s="115">
        <v>10.32</v>
      </c>
      <c r="K274" s="53">
        <f t="shared" si="427"/>
        <v>4644</v>
      </c>
      <c r="L274" s="54"/>
      <c r="M274" s="54">
        <f t="shared" si="424"/>
        <v>0</v>
      </c>
      <c r="N274" s="54"/>
      <c r="O274" s="54">
        <f t="shared" si="407"/>
        <v>0</v>
      </c>
      <c r="P274" s="54"/>
      <c r="Q274" s="54">
        <f t="shared" si="408"/>
        <v>0</v>
      </c>
      <c r="R274" s="54"/>
      <c r="S274" s="54">
        <f t="shared" si="409"/>
        <v>0</v>
      </c>
      <c r="T274" s="54"/>
      <c r="U274" s="54">
        <f t="shared" si="410"/>
        <v>0</v>
      </c>
      <c r="V274" s="54"/>
      <c r="W274" s="54">
        <f t="shared" si="411"/>
        <v>0</v>
      </c>
      <c r="X274" s="54"/>
      <c r="Y274" s="54">
        <f t="shared" si="412"/>
        <v>0</v>
      </c>
      <c r="Z274" s="54"/>
      <c r="AA274" s="54">
        <f t="shared" si="413"/>
        <v>0</v>
      </c>
      <c r="AB274" s="54"/>
      <c r="AC274" s="54">
        <f t="shared" si="414"/>
        <v>0</v>
      </c>
      <c r="AD274" s="54"/>
      <c r="AE274" s="54">
        <f t="shared" si="415"/>
        <v>0</v>
      </c>
      <c r="AF274" s="54"/>
      <c r="AG274" s="54">
        <f t="shared" si="416"/>
        <v>0</v>
      </c>
      <c r="AH274" s="54"/>
      <c r="AI274" s="54">
        <f t="shared" si="417"/>
        <v>0</v>
      </c>
      <c r="AJ274" s="54"/>
      <c r="AK274" s="54">
        <f t="shared" si="418"/>
        <v>0</v>
      </c>
      <c r="AL274" s="54"/>
      <c r="AM274" s="54">
        <f t="shared" si="419"/>
        <v>0</v>
      </c>
      <c r="AN274" s="55">
        <f t="shared" si="425"/>
        <v>0</v>
      </c>
      <c r="AO274" s="55">
        <f t="shared" si="426"/>
        <v>0</v>
      </c>
      <c r="AP274" s="55">
        <f t="shared" si="420"/>
        <v>450</v>
      </c>
      <c r="AQ274" s="57">
        <f t="shared" si="421"/>
        <v>4644</v>
      </c>
      <c r="AR274" s="58"/>
      <c r="AS274" s="61"/>
      <c r="AT274" s="62">
        <f t="shared" si="422"/>
        <v>0</v>
      </c>
      <c r="AU274" s="63" t="str">
        <f t="shared" ref="AU274:AU292" si="428">IF(AT274&lt;&gt;0,"MEDIDO","NÃO MEDIDO")</f>
        <v>NÃO MEDIDO</v>
      </c>
    </row>
    <row r="275" spans="1:47" s="64" customFormat="1" ht="45" customHeight="1" x14ac:dyDescent="0.2">
      <c r="A275" s="64" t="s">
        <v>37</v>
      </c>
      <c r="C275" s="46" t="s">
        <v>570</v>
      </c>
      <c r="D275" s="47" t="s">
        <v>571</v>
      </c>
      <c r="E275" s="48" t="s">
        <v>73</v>
      </c>
      <c r="F275" s="49">
        <v>30</v>
      </c>
      <c r="G275" s="50"/>
      <c r="H275" s="51"/>
      <c r="I275" s="49">
        <f t="shared" si="423"/>
        <v>30</v>
      </c>
      <c r="J275" s="115">
        <v>8.31</v>
      </c>
      <c r="K275" s="53">
        <f t="shared" si="427"/>
        <v>249.3</v>
      </c>
      <c r="L275" s="54"/>
      <c r="M275" s="54">
        <f t="shared" si="424"/>
        <v>0</v>
      </c>
      <c r="N275" s="54"/>
      <c r="O275" s="54">
        <f t="shared" si="407"/>
        <v>0</v>
      </c>
      <c r="P275" s="54"/>
      <c r="Q275" s="54">
        <f t="shared" si="408"/>
        <v>0</v>
      </c>
      <c r="R275" s="54"/>
      <c r="S275" s="54">
        <f t="shared" si="409"/>
        <v>0</v>
      </c>
      <c r="T275" s="54"/>
      <c r="U275" s="54">
        <f t="shared" si="410"/>
        <v>0</v>
      </c>
      <c r="V275" s="54"/>
      <c r="W275" s="54">
        <f t="shared" si="411"/>
        <v>0</v>
      </c>
      <c r="X275" s="54"/>
      <c r="Y275" s="54">
        <f t="shared" si="412"/>
        <v>0</v>
      </c>
      <c r="Z275" s="54"/>
      <c r="AA275" s="54">
        <f t="shared" si="413"/>
        <v>0</v>
      </c>
      <c r="AB275" s="54"/>
      <c r="AC275" s="54">
        <f t="shared" si="414"/>
        <v>0</v>
      </c>
      <c r="AD275" s="54"/>
      <c r="AE275" s="54">
        <f t="shared" si="415"/>
        <v>0</v>
      </c>
      <c r="AF275" s="54"/>
      <c r="AG275" s="54">
        <f t="shared" si="416"/>
        <v>0</v>
      </c>
      <c r="AH275" s="54"/>
      <c r="AI275" s="54">
        <f t="shared" si="417"/>
        <v>0</v>
      </c>
      <c r="AJ275" s="54"/>
      <c r="AK275" s="54">
        <f t="shared" si="418"/>
        <v>0</v>
      </c>
      <c r="AL275" s="54"/>
      <c r="AM275" s="54">
        <f t="shared" si="419"/>
        <v>0</v>
      </c>
      <c r="AN275" s="55">
        <f t="shared" si="425"/>
        <v>0</v>
      </c>
      <c r="AO275" s="55">
        <f t="shared" si="426"/>
        <v>0</v>
      </c>
      <c r="AP275" s="55">
        <f t="shared" si="420"/>
        <v>30</v>
      </c>
      <c r="AQ275" s="57">
        <f t="shared" si="421"/>
        <v>249.3</v>
      </c>
      <c r="AR275" s="58"/>
      <c r="AS275" s="61"/>
      <c r="AT275" s="62">
        <f t="shared" si="422"/>
        <v>0</v>
      </c>
      <c r="AU275" s="63" t="str">
        <f t="shared" si="428"/>
        <v>NÃO MEDIDO</v>
      </c>
    </row>
    <row r="276" spans="1:47" s="64" customFormat="1" ht="48.75" customHeight="1" x14ac:dyDescent="0.2">
      <c r="A276" s="64" t="s">
        <v>37</v>
      </c>
      <c r="C276" s="46" t="s">
        <v>572</v>
      </c>
      <c r="D276" s="47" t="s">
        <v>573</v>
      </c>
      <c r="E276" s="48" t="s">
        <v>61</v>
      </c>
      <c r="F276" s="49">
        <v>450</v>
      </c>
      <c r="G276" s="50"/>
      <c r="H276" s="51"/>
      <c r="I276" s="49">
        <f t="shared" si="423"/>
        <v>450</v>
      </c>
      <c r="J276" s="115">
        <v>12.47</v>
      </c>
      <c r="K276" s="53">
        <f t="shared" si="427"/>
        <v>5611.5</v>
      </c>
      <c r="L276" s="54"/>
      <c r="M276" s="54">
        <f t="shared" si="424"/>
        <v>0</v>
      </c>
      <c r="N276" s="54"/>
      <c r="O276" s="54">
        <f t="shared" si="407"/>
        <v>0</v>
      </c>
      <c r="P276" s="54"/>
      <c r="Q276" s="54">
        <f t="shared" si="408"/>
        <v>0</v>
      </c>
      <c r="R276" s="54"/>
      <c r="S276" s="54">
        <f t="shared" si="409"/>
        <v>0</v>
      </c>
      <c r="T276" s="54"/>
      <c r="U276" s="54">
        <f t="shared" si="410"/>
        <v>0</v>
      </c>
      <c r="V276" s="54"/>
      <c r="W276" s="54">
        <f t="shared" si="411"/>
        <v>0</v>
      </c>
      <c r="X276" s="54"/>
      <c r="Y276" s="54">
        <f t="shared" si="412"/>
        <v>0</v>
      </c>
      <c r="Z276" s="54"/>
      <c r="AA276" s="54">
        <f t="shared" si="413"/>
        <v>0</v>
      </c>
      <c r="AB276" s="54"/>
      <c r="AC276" s="54">
        <f t="shared" si="414"/>
        <v>0</v>
      </c>
      <c r="AD276" s="54"/>
      <c r="AE276" s="54">
        <f t="shared" si="415"/>
        <v>0</v>
      </c>
      <c r="AF276" s="54"/>
      <c r="AG276" s="54">
        <f t="shared" si="416"/>
        <v>0</v>
      </c>
      <c r="AH276" s="54"/>
      <c r="AI276" s="54">
        <f t="shared" si="417"/>
        <v>0</v>
      </c>
      <c r="AJ276" s="54"/>
      <c r="AK276" s="54">
        <f t="shared" si="418"/>
        <v>0</v>
      </c>
      <c r="AL276" s="54"/>
      <c r="AM276" s="54">
        <f t="shared" si="419"/>
        <v>0</v>
      </c>
      <c r="AN276" s="55">
        <f t="shared" si="425"/>
        <v>0</v>
      </c>
      <c r="AO276" s="55">
        <f t="shared" si="426"/>
        <v>0</v>
      </c>
      <c r="AP276" s="55">
        <f t="shared" si="420"/>
        <v>450</v>
      </c>
      <c r="AQ276" s="57">
        <f t="shared" si="421"/>
        <v>5611.5</v>
      </c>
      <c r="AR276" s="58"/>
      <c r="AS276" s="61"/>
      <c r="AT276" s="62">
        <f t="shared" si="422"/>
        <v>0</v>
      </c>
      <c r="AU276" s="63" t="str">
        <f t="shared" si="428"/>
        <v>NÃO MEDIDO</v>
      </c>
    </row>
    <row r="277" spans="1:47" s="64" customFormat="1" ht="45" customHeight="1" x14ac:dyDescent="0.2">
      <c r="A277" s="64" t="s">
        <v>37</v>
      </c>
      <c r="C277" s="46" t="s">
        <v>574</v>
      </c>
      <c r="D277" s="47" t="s">
        <v>575</v>
      </c>
      <c r="E277" s="48" t="s">
        <v>61</v>
      </c>
      <c r="F277" s="49">
        <v>16</v>
      </c>
      <c r="G277" s="50"/>
      <c r="H277" s="51"/>
      <c r="I277" s="49">
        <f t="shared" si="423"/>
        <v>16</v>
      </c>
      <c r="J277" s="115">
        <v>20.78</v>
      </c>
      <c r="K277" s="53">
        <f t="shared" si="427"/>
        <v>332.48</v>
      </c>
      <c r="L277" s="54"/>
      <c r="M277" s="54">
        <f t="shared" si="424"/>
        <v>0</v>
      </c>
      <c r="N277" s="54"/>
      <c r="O277" s="54">
        <f t="shared" si="407"/>
        <v>0</v>
      </c>
      <c r="P277" s="54"/>
      <c r="Q277" s="54">
        <f t="shared" si="408"/>
        <v>0</v>
      </c>
      <c r="R277" s="54"/>
      <c r="S277" s="54">
        <f t="shared" si="409"/>
        <v>0</v>
      </c>
      <c r="T277" s="54"/>
      <c r="U277" s="54">
        <f t="shared" si="410"/>
        <v>0</v>
      </c>
      <c r="V277" s="54"/>
      <c r="W277" s="54">
        <f t="shared" si="411"/>
        <v>0</v>
      </c>
      <c r="X277" s="54"/>
      <c r="Y277" s="54">
        <f t="shared" si="412"/>
        <v>0</v>
      </c>
      <c r="Z277" s="54"/>
      <c r="AA277" s="54">
        <f t="shared" si="413"/>
        <v>0</v>
      </c>
      <c r="AB277" s="54"/>
      <c r="AC277" s="54">
        <f t="shared" si="414"/>
        <v>0</v>
      </c>
      <c r="AD277" s="54"/>
      <c r="AE277" s="54">
        <f t="shared" si="415"/>
        <v>0</v>
      </c>
      <c r="AF277" s="54"/>
      <c r="AG277" s="54">
        <f t="shared" si="416"/>
        <v>0</v>
      </c>
      <c r="AH277" s="54"/>
      <c r="AI277" s="54">
        <f t="shared" si="417"/>
        <v>0</v>
      </c>
      <c r="AJ277" s="54"/>
      <c r="AK277" s="54">
        <f t="shared" si="418"/>
        <v>0</v>
      </c>
      <c r="AL277" s="54"/>
      <c r="AM277" s="54">
        <f t="shared" si="419"/>
        <v>0</v>
      </c>
      <c r="AN277" s="55">
        <f t="shared" si="425"/>
        <v>0</v>
      </c>
      <c r="AO277" s="55">
        <f t="shared" si="426"/>
        <v>0</v>
      </c>
      <c r="AP277" s="55">
        <f t="shared" si="420"/>
        <v>16</v>
      </c>
      <c r="AQ277" s="57">
        <f t="shared" si="421"/>
        <v>332.48</v>
      </c>
      <c r="AR277" s="58"/>
      <c r="AS277" s="61"/>
      <c r="AT277" s="62">
        <f t="shared" si="422"/>
        <v>0</v>
      </c>
      <c r="AU277" s="63" t="str">
        <f t="shared" si="428"/>
        <v>NÃO MEDIDO</v>
      </c>
    </row>
    <row r="278" spans="1:47" s="64" customFormat="1" ht="54.75" customHeight="1" x14ac:dyDescent="0.2">
      <c r="A278" s="64" t="s">
        <v>37</v>
      </c>
      <c r="C278" s="46" t="s">
        <v>576</v>
      </c>
      <c r="D278" s="47" t="s">
        <v>577</v>
      </c>
      <c r="E278" s="48" t="s">
        <v>61</v>
      </c>
      <c r="F278" s="49">
        <v>6</v>
      </c>
      <c r="G278" s="50"/>
      <c r="H278" s="51"/>
      <c r="I278" s="49">
        <f t="shared" si="423"/>
        <v>6</v>
      </c>
      <c r="J278" s="115">
        <v>19.86</v>
      </c>
      <c r="K278" s="53">
        <f t="shared" si="427"/>
        <v>119.16</v>
      </c>
      <c r="L278" s="54"/>
      <c r="M278" s="54">
        <f t="shared" si="424"/>
        <v>0</v>
      </c>
      <c r="N278" s="54"/>
      <c r="O278" s="54">
        <f t="shared" si="407"/>
        <v>0</v>
      </c>
      <c r="P278" s="54"/>
      <c r="Q278" s="54">
        <f t="shared" si="408"/>
        <v>0</v>
      </c>
      <c r="R278" s="54"/>
      <c r="S278" s="54">
        <f t="shared" si="409"/>
        <v>0</v>
      </c>
      <c r="T278" s="54"/>
      <c r="U278" s="54">
        <f t="shared" si="410"/>
        <v>0</v>
      </c>
      <c r="V278" s="54"/>
      <c r="W278" s="54">
        <f t="shared" si="411"/>
        <v>0</v>
      </c>
      <c r="X278" s="54"/>
      <c r="Y278" s="54">
        <f t="shared" si="412"/>
        <v>0</v>
      </c>
      <c r="Z278" s="54"/>
      <c r="AA278" s="54">
        <f t="shared" si="413"/>
        <v>0</v>
      </c>
      <c r="AB278" s="54"/>
      <c r="AC278" s="54">
        <f t="shared" si="414"/>
        <v>0</v>
      </c>
      <c r="AD278" s="54"/>
      <c r="AE278" s="54">
        <f t="shared" si="415"/>
        <v>0</v>
      </c>
      <c r="AF278" s="54"/>
      <c r="AG278" s="54">
        <f t="shared" si="416"/>
        <v>0</v>
      </c>
      <c r="AH278" s="54"/>
      <c r="AI278" s="54">
        <f t="shared" si="417"/>
        <v>0</v>
      </c>
      <c r="AJ278" s="54"/>
      <c r="AK278" s="54">
        <f t="shared" si="418"/>
        <v>0</v>
      </c>
      <c r="AL278" s="54"/>
      <c r="AM278" s="54">
        <f t="shared" si="419"/>
        <v>0</v>
      </c>
      <c r="AN278" s="55">
        <f t="shared" si="425"/>
        <v>0</v>
      </c>
      <c r="AO278" s="55">
        <f t="shared" si="426"/>
        <v>0</v>
      </c>
      <c r="AP278" s="55">
        <f t="shared" si="420"/>
        <v>6</v>
      </c>
      <c r="AQ278" s="57">
        <f t="shared" si="421"/>
        <v>119.16</v>
      </c>
      <c r="AR278" s="58"/>
      <c r="AS278" s="61"/>
      <c r="AT278" s="62">
        <f t="shared" si="422"/>
        <v>0</v>
      </c>
      <c r="AU278" s="63" t="str">
        <f t="shared" si="428"/>
        <v>NÃO MEDIDO</v>
      </c>
    </row>
    <row r="279" spans="1:47" s="64" customFormat="1" ht="45" customHeight="1" x14ac:dyDescent="0.2">
      <c r="A279" s="64" t="s">
        <v>37</v>
      </c>
      <c r="C279" s="46" t="s">
        <v>578</v>
      </c>
      <c r="D279" s="47" t="s">
        <v>579</v>
      </c>
      <c r="E279" s="48" t="s">
        <v>61</v>
      </c>
      <c r="F279" s="49">
        <v>20</v>
      </c>
      <c r="G279" s="50"/>
      <c r="H279" s="51"/>
      <c r="I279" s="49">
        <f t="shared" si="423"/>
        <v>20</v>
      </c>
      <c r="J279" s="115">
        <v>4.1500000000000004</v>
      </c>
      <c r="K279" s="53">
        <f t="shared" si="427"/>
        <v>83</v>
      </c>
      <c r="L279" s="54"/>
      <c r="M279" s="54">
        <f t="shared" si="424"/>
        <v>0</v>
      </c>
      <c r="N279" s="54"/>
      <c r="O279" s="54">
        <f t="shared" si="407"/>
        <v>0</v>
      </c>
      <c r="P279" s="54"/>
      <c r="Q279" s="54">
        <f t="shared" si="408"/>
        <v>0</v>
      </c>
      <c r="R279" s="54"/>
      <c r="S279" s="54">
        <f t="shared" si="409"/>
        <v>0</v>
      </c>
      <c r="T279" s="54"/>
      <c r="U279" s="54">
        <f t="shared" si="410"/>
        <v>0</v>
      </c>
      <c r="V279" s="54"/>
      <c r="W279" s="54">
        <f t="shared" si="411"/>
        <v>0</v>
      </c>
      <c r="X279" s="54"/>
      <c r="Y279" s="54">
        <f t="shared" si="412"/>
        <v>0</v>
      </c>
      <c r="Z279" s="54"/>
      <c r="AA279" s="54">
        <f t="shared" si="413"/>
        <v>0</v>
      </c>
      <c r="AB279" s="54"/>
      <c r="AC279" s="54">
        <f t="shared" si="414"/>
        <v>0</v>
      </c>
      <c r="AD279" s="54"/>
      <c r="AE279" s="54">
        <f t="shared" si="415"/>
        <v>0</v>
      </c>
      <c r="AF279" s="54"/>
      <c r="AG279" s="54">
        <f t="shared" si="416"/>
        <v>0</v>
      </c>
      <c r="AH279" s="54"/>
      <c r="AI279" s="54">
        <f t="shared" si="417"/>
        <v>0</v>
      </c>
      <c r="AJ279" s="54"/>
      <c r="AK279" s="54">
        <f t="shared" si="418"/>
        <v>0</v>
      </c>
      <c r="AL279" s="54"/>
      <c r="AM279" s="54">
        <f t="shared" si="419"/>
        <v>0</v>
      </c>
      <c r="AN279" s="55">
        <f t="shared" si="425"/>
        <v>0</v>
      </c>
      <c r="AO279" s="55">
        <f t="shared" si="426"/>
        <v>0</v>
      </c>
      <c r="AP279" s="55">
        <f t="shared" si="420"/>
        <v>20</v>
      </c>
      <c r="AQ279" s="57">
        <f t="shared" si="421"/>
        <v>83</v>
      </c>
      <c r="AR279" s="58"/>
      <c r="AS279" s="61"/>
      <c r="AT279" s="62">
        <f t="shared" si="422"/>
        <v>0</v>
      </c>
      <c r="AU279" s="63" t="str">
        <f t="shared" si="428"/>
        <v>NÃO MEDIDO</v>
      </c>
    </row>
    <row r="280" spans="1:47" s="64" customFormat="1" ht="45" customHeight="1" x14ac:dyDescent="0.2">
      <c r="A280" s="64" t="s">
        <v>37</v>
      </c>
      <c r="C280" s="46" t="s">
        <v>580</v>
      </c>
      <c r="D280" s="47" t="s">
        <v>581</v>
      </c>
      <c r="E280" s="48" t="s">
        <v>61</v>
      </c>
      <c r="F280" s="49">
        <v>30</v>
      </c>
      <c r="G280" s="50"/>
      <c r="H280" s="51"/>
      <c r="I280" s="49">
        <f t="shared" si="423"/>
        <v>30</v>
      </c>
      <c r="J280" s="115">
        <v>12.91</v>
      </c>
      <c r="K280" s="53">
        <f t="shared" si="427"/>
        <v>387.3</v>
      </c>
      <c r="L280" s="54"/>
      <c r="M280" s="54">
        <f t="shared" si="424"/>
        <v>0</v>
      </c>
      <c r="N280" s="54"/>
      <c r="O280" s="54">
        <f t="shared" ref="O280:O284" si="429">ROUND(N280*$J280,2)</f>
        <v>0</v>
      </c>
      <c r="P280" s="54"/>
      <c r="Q280" s="54">
        <f t="shared" ref="Q280:Q284" si="430">ROUND(P280*$J280,2)</f>
        <v>0</v>
      </c>
      <c r="R280" s="54"/>
      <c r="S280" s="54">
        <f t="shared" ref="S280:S284" si="431">ROUND(R280*$J280,2)</f>
        <v>0</v>
      </c>
      <c r="T280" s="54"/>
      <c r="U280" s="54">
        <f t="shared" ref="U280:U284" si="432">ROUND(T280*$J280,2)</f>
        <v>0</v>
      </c>
      <c r="V280" s="54"/>
      <c r="W280" s="54">
        <f t="shared" ref="W280:W284" si="433">ROUND(V280*$J280,2)</f>
        <v>0</v>
      </c>
      <c r="X280" s="54"/>
      <c r="Y280" s="54">
        <f t="shared" ref="Y280:Y284" si="434">ROUND(X280*$J280,2)</f>
        <v>0</v>
      </c>
      <c r="Z280" s="54"/>
      <c r="AA280" s="54">
        <f t="shared" ref="AA280:AA284" si="435">ROUND(Z280*$J280,2)</f>
        <v>0</v>
      </c>
      <c r="AB280" s="54"/>
      <c r="AC280" s="54">
        <f t="shared" ref="AC280:AC284" si="436">ROUND(AB280*$J280,2)</f>
        <v>0</v>
      </c>
      <c r="AD280" s="54"/>
      <c r="AE280" s="54">
        <f t="shared" ref="AE280:AE284" si="437">ROUND(AD280*$J280,2)</f>
        <v>0</v>
      </c>
      <c r="AF280" s="54"/>
      <c r="AG280" s="54">
        <f t="shared" ref="AG280:AG284" si="438">ROUND(AF280*$J280,2)</f>
        <v>0</v>
      </c>
      <c r="AH280" s="54"/>
      <c r="AI280" s="54">
        <f t="shared" ref="AI280:AI284" si="439">ROUND(AH280*$J280,2)</f>
        <v>0</v>
      </c>
      <c r="AJ280" s="54"/>
      <c r="AK280" s="54">
        <f t="shared" ref="AK280:AK284" si="440">ROUND(AJ280*$J280,2)</f>
        <v>0</v>
      </c>
      <c r="AL280" s="54"/>
      <c r="AM280" s="54">
        <f t="shared" ref="AM280:AM284" si="441">ROUND(AL280*$J280,2)</f>
        <v>0</v>
      </c>
      <c r="AN280" s="55">
        <f t="shared" si="425"/>
        <v>0</v>
      </c>
      <c r="AO280" s="55">
        <f t="shared" si="426"/>
        <v>0</v>
      </c>
      <c r="AP280" s="55">
        <f t="shared" si="420"/>
        <v>30</v>
      </c>
      <c r="AQ280" s="57">
        <f t="shared" si="421"/>
        <v>387.3</v>
      </c>
      <c r="AR280" s="58"/>
      <c r="AS280" s="61"/>
      <c r="AT280" s="62">
        <f t="shared" si="422"/>
        <v>0</v>
      </c>
      <c r="AU280" s="63" t="str">
        <f t="shared" si="428"/>
        <v>NÃO MEDIDO</v>
      </c>
    </row>
    <row r="281" spans="1:47" s="64" customFormat="1" ht="48" customHeight="1" x14ac:dyDescent="0.2">
      <c r="A281" s="64" t="s">
        <v>33</v>
      </c>
      <c r="C281" s="46">
        <v>172000</v>
      </c>
      <c r="D281" s="47" t="s">
        <v>582</v>
      </c>
      <c r="E281" s="48"/>
      <c r="F281" s="49"/>
      <c r="G281" s="50"/>
      <c r="H281" s="51"/>
      <c r="I281" s="49">
        <f t="shared" si="423"/>
        <v>0</v>
      </c>
      <c r="J281" s="52"/>
      <c r="K281" s="53">
        <f t="shared" si="427"/>
        <v>0</v>
      </c>
      <c r="L281" s="54"/>
      <c r="M281" s="54">
        <f t="shared" si="424"/>
        <v>0</v>
      </c>
      <c r="N281" s="54"/>
      <c r="O281" s="54">
        <f t="shared" si="429"/>
        <v>0</v>
      </c>
      <c r="P281" s="54"/>
      <c r="Q281" s="54">
        <f t="shared" si="430"/>
        <v>0</v>
      </c>
      <c r="R281" s="54"/>
      <c r="S281" s="54">
        <f t="shared" si="431"/>
        <v>0</v>
      </c>
      <c r="T281" s="54"/>
      <c r="U281" s="54">
        <f t="shared" si="432"/>
        <v>0</v>
      </c>
      <c r="V281" s="54"/>
      <c r="W281" s="54">
        <f t="shared" si="433"/>
        <v>0</v>
      </c>
      <c r="X281" s="54"/>
      <c r="Y281" s="54">
        <f t="shared" si="434"/>
        <v>0</v>
      </c>
      <c r="Z281" s="54"/>
      <c r="AA281" s="54">
        <f t="shared" si="435"/>
        <v>0</v>
      </c>
      <c r="AB281" s="54"/>
      <c r="AC281" s="54">
        <f t="shared" si="436"/>
        <v>0</v>
      </c>
      <c r="AD281" s="54"/>
      <c r="AE281" s="54">
        <f t="shared" si="437"/>
        <v>0</v>
      </c>
      <c r="AF281" s="54"/>
      <c r="AG281" s="54">
        <f t="shared" si="438"/>
        <v>0</v>
      </c>
      <c r="AH281" s="54"/>
      <c r="AI281" s="54">
        <f t="shared" si="439"/>
        <v>0</v>
      </c>
      <c r="AJ281" s="54"/>
      <c r="AK281" s="54">
        <f t="shared" si="440"/>
        <v>0</v>
      </c>
      <c r="AL281" s="54"/>
      <c r="AM281" s="54">
        <f t="shared" si="441"/>
        <v>0</v>
      </c>
      <c r="AN281" s="55">
        <f t="shared" si="425"/>
        <v>0</v>
      </c>
      <c r="AO281" s="55">
        <f t="shared" si="426"/>
        <v>0</v>
      </c>
      <c r="AP281" s="55">
        <f t="shared" si="420"/>
        <v>0</v>
      </c>
      <c r="AQ281" s="57">
        <f t="shared" si="421"/>
        <v>0</v>
      </c>
      <c r="AR281" s="58"/>
      <c r="AS281" s="61"/>
      <c r="AT281" s="62">
        <f t="shared" si="422"/>
        <v>0</v>
      </c>
      <c r="AU281" s="60" t="str">
        <f>IF(COUNTIF(AU282:AU282,"MEDIDO")&lt;&gt;0,"MEDIDO","NÃO MEDIDO")</f>
        <v>NÃO MEDIDO</v>
      </c>
    </row>
    <row r="282" spans="1:47" s="64" customFormat="1" ht="34.5" customHeight="1" x14ac:dyDescent="0.2">
      <c r="A282" s="64" t="s">
        <v>37</v>
      </c>
      <c r="C282" s="100" t="s">
        <v>583</v>
      </c>
      <c r="D282" s="47" t="s">
        <v>584</v>
      </c>
      <c r="E282" s="48" t="s">
        <v>61</v>
      </c>
      <c r="F282" s="49">
        <v>5</v>
      </c>
      <c r="G282" s="50"/>
      <c r="H282" s="51"/>
      <c r="I282" s="49">
        <f t="shared" si="423"/>
        <v>5</v>
      </c>
      <c r="J282" s="52">
        <v>29.09</v>
      </c>
      <c r="K282" s="53">
        <f t="shared" si="427"/>
        <v>145.44999999999999</v>
      </c>
      <c r="L282" s="54"/>
      <c r="M282" s="54">
        <f t="shared" si="424"/>
        <v>0</v>
      </c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5">
        <f t="shared" si="425"/>
        <v>0</v>
      </c>
      <c r="AO282" s="55">
        <f t="shared" si="426"/>
        <v>0</v>
      </c>
      <c r="AP282" s="55">
        <f t="shared" si="420"/>
        <v>5</v>
      </c>
      <c r="AQ282" s="57">
        <f t="shared" si="421"/>
        <v>145.44999999999999</v>
      </c>
      <c r="AR282" s="58"/>
      <c r="AS282" s="61"/>
      <c r="AT282" s="62">
        <f t="shared" si="422"/>
        <v>0</v>
      </c>
      <c r="AU282" s="63" t="str">
        <f t="shared" si="428"/>
        <v>NÃO MEDIDO</v>
      </c>
    </row>
    <row r="283" spans="1:47" s="64" customFormat="1" ht="48" customHeight="1" x14ac:dyDescent="0.2">
      <c r="A283" s="64" t="s">
        <v>33</v>
      </c>
      <c r="C283" s="46">
        <v>23</v>
      </c>
      <c r="D283" s="47" t="s">
        <v>156</v>
      </c>
      <c r="E283" s="48"/>
      <c r="F283" s="49"/>
      <c r="G283" s="50"/>
      <c r="H283" s="51"/>
      <c r="I283" s="49">
        <f t="shared" si="423"/>
        <v>0</v>
      </c>
      <c r="J283" s="52"/>
      <c r="K283" s="53">
        <f t="shared" si="427"/>
        <v>0</v>
      </c>
      <c r="L283" s="54"/>
      <c r="M283" s="54">
        <f t="shared" si="424"/>
        <v>0</v>
      </c>
      <c r="N283" s="54"/>
      <c r="O283" s="54">
        <f t="shared" si="429"/>
        <v>0</v>
      </c>
      <c r="P283" s="54"/>
      <c r="Q283" s="54">
        <f t="shared" si="430"/>
        <v>0</v>
      </c>
      <c r="R283" s="54"/>
      <c r="S283" s="54">
        <f t="shared" si="431"/>
        <v>0</v>
      </c>
      <c r="T283" s="54"/>
      <c r="U283" s="54">
        <f t="shared" si="432"/>
        <v>0</v>
      </c>
      <c r="V283" s="54"/>
      <c r="W283" s="54">
        <f t="shared" si="433"/>
        <v>0</v>
      </c>
      <c r="X283" s="54"/>
      <c r="Y283" s="54">
        <f t="shared" si="434"/>
        <v>0</v>
      </c>
      <c r="Z283" s="54"/>
      <c r="AA283" s="54">
        <f t="shared" si="435"/>
        <v>0</v>
      </c>
      <c r="AB283" s="54"/>
      <c r="AC283" s="54">
        <f t="shared" si="436"/>
        <v>0</v>
      </c>
      <c r="AD283" s="54"/>
      <c r="AE283" s="54">
        <f t="shared" si="437"/>
        <v>0</v>
      </c>
      <c r="AF283" s="54"/>
      <c r="AG283" s="54">
        <f t="shared" si="438"/>
        <v>0</v>
      </c>
      <c r="AH283" s="54"/>
      <c r="AI283" s="54">
        <f t="shared" si="439"/>
        <v>0</v>
      </c>
      <c r="AJ283" s="54"/>
      <c r="AK283" s="54">
        <f t="shared" si="440"/>
        <v>0</v>
      </c>
      <c r="AL283" s="54"/>
      <c r="AM283" s="54">
        <f t="shared" si="441"/>
        <v>0</v>
      </c>
      <c r="AN283" s="55">
        <f t="shared" si="425"/>
        <v>0</v>
      </c>
      <c r="AO283" s="55">
        <f t="shared" si="426"/>
        <v>0</v>
      </c>
      <c r="AP283" s="55">
        <f t="shared" si="420"/>
        <v>0</v>
      </c>
      <c r="AQ283" s="57">
        <f t="shared" si="421"/>
        <v>0</v>
      </c>
      <c r="AR283" s="58"/>
      <c r="AS283" s="61"/>
      <c r="AT283" s="62">
        <f t="shared" si="422"/>
        <v>0</v>
      </c>
      <c r="AU283" s="60" t="str">
        <f>IF(COUNTIF(AU284:AU290,"MEDIDO")&lt;&gt;0,"MEDIDO","NÃO MEDIDO")</f>
        <v>NÃO MEDIDO</v>
      </c>
    </row>
    <row r="284" spans="1:47" s="64" customFormat="1" ht="33" customHeight="1" x14ac:dyDescent="0.2">
      <c r="A284" s="64" t="s">
        <v>33</v>
      </c>
      <c r="C284" s="46">
        <v>230100</v>
      </c>
      <c r="D284" s="47" t="s">
        <v>157</v>
      </c>
      <c r="E284" s="48"/>
      <c r="F284" s="49"/>
      <c r="G284" s="50"/>
      <c r="H284" s="51"/>
      <c r="I284" s="49">
        <f t="shared" si="423"/>
        <v>0</v>
      </c>
      <c r="J284" s="52"/>
      <c r="K284" s="53">
        <f t="shared" si="427"/>
        <v>0</v>
      </c>
      <c r="L284" s="54"/>
      <c r="M284" s="54">
        <f t="shared" si="424"/>
        <v>0</v>
      </c>
      <c r="N284" s="54"/>
      <c r="O284" s="54">
        <f t="shared" si="429"/>
        <v>0</v>
      </c>
      <c r="P284" s="54"/>
      <c r="Q284" s="54">
        <f t="shared" si="430"/>
        <v>0</v>
      </c>
      <c r="R284" s="54"/>
      <c r="S284" s="54">
        <f t="shared" si="431"/>
        <v>0</v>
      </c>
      <c r="T284" s="54"/>
      <c r="U284" s="54">
        <f t="shared" si="432"/>
        <v>0</v>
      </c>
      <c r="V284" s="54"/>
      <c r="W284" s="54">
        <f t="shared" si="433"/>
        <v>0</v>
      </c>
      <c r="X284" s="54"/>
      <c r="Y284" s="54">
        <f t="shared" si="434"/>
        <v>0</v>
      </c>
      <c r="Z284" s="54"/>
      <c r="AA284" s="54">
        <f t="shared" si="435"/>
        <v>0</v>
      </c>
      <c r="AB284" s="54"/>
      <c r="AC284" s="54">
        <f t="shared" si="436"/>
        <v>0</v>
      </c>
      <c r="AD284" s="54"/>
      <c r="AE284" s="54">
        <f t="shared" si="437"/>
        <v>0</v>
      </c>
      <c r="AF284" s="54"/>
      <c r="AG284" s="54">
        <f t="shared" si="438"/>
        <v>0</v>
      </c>
      <c r="AH284" s="54"/>
      <c r="AI284" s="54">
        <f t="shared" si="439"/>
        <v>0</v>
      </c>
      <c r="AJ284" s="54"/>
      <c r="AK284" s="54">
        <f t="shared" si="440"/>
        <v>0</v>
      </c>
      <c r="AL284" s="54"/>
      <c r="AM284" s="54">
        <f t="shared" si="441"/>
        <v>0</v>
      </c>
      <c r="AN284" s="55">
        <f t="shared" si="425"/>
        <v>0</v>
      </c>
      <c r="AO284" s="55">
        <f t="shared" si="426"/>
        <v>0</v>
      </c>
      <c r="AP284" s="55">
        <f t="shared" si="420"/>
        <v>0</v>
      </c>
      <c r="AQ284" s="57">
        <f t="shared" si="421"/>
        <v>0</v>
      </c>
      <c r="AR284" s="58"/>
      <c r="AS284" s="61"/>
      <c r="AT284" s="62">
        <f t="shared" si="422"/>
        <v>0</v>
      </c>
      <c r="AU284" s="60" t="str">
        <f>IF(COUNTIF(AU285:AU288,"MEDIDO")&lt;&gt;0,"MEDIDO","NÃO MEDIDO")</f>
        <v>NÃO MEDIDO</v>
      </c>
    </row>
    <row r="285" spans="1:47" s="64" customFormat="1" ht="48" customHeight="1" x14ac:dyDescent="0.2">
      <c r="A285" s="6" t="s">
        <v>37</v>
      </c>
      <c r="B285" s="6"/>
      <c r="C285" s="46" t="s">
        <v>232</v>
      </c>
      <c r="D285" s="47" t="s">
        <v>233</v>
      </c>
      <c r="E285" s="48" t="s">
        <v>58</v>
      </c>
      <c r="F285" s="49">
        <v>2</v>
      </c>
      <c r="G285" s="50"/>
      <c r="H285" s="51"/>
      <c r="I285" s="49">
        <f t="shared" si="423"/>
        <v>2</v>
      </c>
      <c r="J285" s="115">
        <v>164.12</v>
      </c>
      <c r="K285" s="53">
        <f t="shared" si="427"/>
        <v>328.24</v>
      </c>
      <c r="L285" s="54"/>
      <c r="M285" s="54">
        <f t="shared" si="424"/>
        <v>0</v>
      </c>
      <c r="N285" s="54"/>
      <c r="O285" s="54">
        <f t="shared" ref="O285" si="442">ROUND(N285*$J285,2)</f>
        <v>0</v>
      </c>
      <c r="P285" s="54"/>
      <c r="Q285" s="54">
        <f t="shared" ref="Q285:Q292" si="443">ROUND(P285*$J285,2)</f>
        <v>0</v>
      </c>
      <c r="R285" s="54"/>
      <c r="S285" s="54">
        <f t="shared" ref="S285" si="444">ROUND(R285*$J285,2)</f>
        <v>0</v>
      </c>
      <c r="T285" s="54"/>
      <c r="U285" s="54">
        <f t="shared" ref="U285" si="445">ROUND(T285*$J285,2)</f>
        <v>0</v>
      </c>
      <c r="V285" s="54"/>
      <c r="W285" s="54">
        <f t="shared" ref="W285" si="446">ROUND(V285*$J285,2)</f>
        <v>0</v>
      </c>
      <c r="X285" s="54"/>
      <c r="Y285" s="54">
        <f t="shared" ref="Y285" si="447">ROUND(X285*$J285,2)</f>
        <v>0</v>
      </c>
      <c r="Z285" s="54"/>
      <c r="AA285" s="54">
        <f t="shared" ref="AA285" si="448">ROUND(Z285*$J285,2)</f>
        <v>0</v>
      </c>
      <c r="AB285" s="54"/>
      <c r="AC285" s="54">
        <f t="shared" ref="AC285" si="449">ROUND(AB285*$J285,2)</f>
        <v>0</v>
      </c>
      <c r="AD285" s="54"/>
      <c r="AE285" s="54">
        <f t="shared" ref="AE285" si="450">ROUND(AD285*$J285,2)</f>
        <v>0</v>
      </c>
      <c r="AF285" s="54"/>
      <c r="AG285" s="54">
        <f t="shared" ref="AG285" si="451">ROUND(AF285*$J285,2)</f>
        <v>0</v>
      </c>
      <c r="AH285" s="54"/>
      <c r="AI285" s="54">
        <f t="shared" ref="AI285" si="452">ROUND(AH285*$J285,2)</f>
        <v>0</v>
      </c>
      <c r="AJ285" s="54"/>
      <c r="AK285" s="54">
        <f t="shared" ref="AK285" si="453">ROUND(AJ285*$J285,2)</f>
        <v>0</v>
      </c>
      <c r="AL285" s="54"/>
      <c r="AM285" s="54">
        <f t="shared" ref="AM285" si="454">ROUND(AL285*$J285,2)</f>
        <v>0</v>
      </c>
      <c r="AN285" s="55">
        <f t="shared" si="425"/>
        <v>0</v>
      </c>
      <c r="AO285" s="55">
        <f t="shared" si="426"/>
        <v>0</v>
      </c>
      <c r="AP285" s="55">
        <f t="shared" si="420"/>
        <v>2</v>
      </c>
      <c r="AQ285" s="57">
        <f t="shared" si="421"/>
        <v>328.24</v>
      </c>
      <c r="AR285" s="58"/>
      <c r="AS285" s="61"/>
      <c r="AT285" s="62">
        <f t="shared" si="422"/>
        <v>0</v>
      </c>
      <c r="AU285" s="63" t="str">
        <f t="shared" si="428"/>
        <v>NÃO MEDIDO</v>
      </c>
    </row>
    <row r="286" spans="1:47" s="64" customFormat="1" ht="64.5" customHeight="1" x14ac:dyDescent="0.2">
      <c r="A286" s="6" t="s">
        <v>37</v>
      </c>
      <c r="B286" s="6"/>
      <c r="C286" s="46" t="s">
        <v>234</v>
      </c>
      <c r="D286" s="47" t="s">
        <v>235</v>
      </c>
      <c r="E286" s="48" t="s">
        <v>58</v>
      </c>
      <c r="F286" s="49">
        <v>1.2</v>
      </c>
      <c r="G286" s="50"/>
      <c r="H286" s="51"/>
      <c r="I286" s="49">
        <f t="shared" si="423"/>
        <v>1.2</v>
      </c>
      <c r="J286" s="115">
        <v>54.33</v>
      </c>
      <c r="K286" s="53">
        <f t="shared" si="427"/>
        <v>65.2</v>
      </c>
      <c r="L286" s="54"/>
      <c r="M286" s="54">
        <f t="shared" si="424"/>
        <v>0</v>
      </c>
      <c r="N286" s="54"/>
      <c r="O286" s="54">
        <f t="shared" ref="O286:O292" si="455">ROUND(N286*$J286,2)</f>
        <v>0</v>
      </c>
      <c r="P286" s="54"/>
      <c r="Q286" s="54">
        <f t="shared" si="443"/>
        <v>0</v>
      </c>
      <c r="R286" s="54"/>
      <c r="S286" s="54">
        <f t="shared" ref="S286:S292" si="456">ROUND(R286*$J286,2)</f>
        <v>0</v>
      </c>
      <c r="T286" s="54"/>
      <c r="U286" s="54">
        <f t="shared" ref="U286:U292" si="457">ROUND(T286*$J286,2)</f>
        <v>0</v>
      </c>
      <c r="V286" s="54"/>
      <c r="W286" s="54">
        <f t="shared" ref="W286:W292" si="458">ROUND(V286*$J286,2)</f>
        <v>0</v>
      </c>
      <c r="X286" s="54"/>
      <c r="Y286" s="54">
        <f t="shared" ref="Y286:Y292" si="459">ROUND(X286*$J286,2)</f>
        <v>0</v>
      </c>
      <c r="Z286" s="54"/>
      <c r="AA286" s="54">
        <f t="shared" ref="AA286:AA292" si="460">ROUND(Z286*$J286,2)</f>
        <v>0</v>
      </c>
      <c r="AB286" s="54"/>
      <c r="AC286" s="54">
        <f t="shared" ref="AC286:AC292" si="461">ROUND(AB286*$J286,2)</f>
        <v>0</v>
      </c>
      <c r="AD286" s="54"/>
      <c r="AE286" s="54">
        <f t="shared" ref="AE286:AE292" si="462">ROUND(AD286*$J286,2)</f>
        <v>0</v>
      </c>
      <c r="AF286" s="54"/>
      <c r="AG286" s="54">
        <f t="shared" ref="AG286:AG292" si="463">ROUND(AF286*$J286,2)</f>
        <v>0</v>
      </c>
      <c r="AH286" s="54"/>
      <c r="AI286" s="54">
        <f t="shared" ref="AI286:AI292" si="464">ROUND(AH286*$J286,2)</f>
        <v>0</v>
      </c>
      <c r="AJ286" s="54"/>
      <c r="AK286" s="54">
        <f t="shared" ref="AK286:AK292" si="465">ROUND(AJ286*$J286,2)</f>
        <v>0</v>
      </c>
      <c r="AL286" s="54"/>
      <c r="AM286" s="54">
        <f t="shared" ref="AM286:AM292" si="466">ROUND(AL286*$J286,2)</f>
        <v>0</v>
      </c>
      <c r="AN286" s="55">
        <f t="shared" si="425"/>
        <v>0</v>
      </c>
      <c r="AO286" s="55">
        <f t="shared" si="426"/>
        <v>0</v>
      </c>
      <c r="AP286" s="55">
        <f t="shared" si="420"/>
        <v>1.2</v>
      </c>
      <c r="AQ286" s="57">
        <f t="shared" si="421"/>
        <v>65.2</v>
      </c>
      <c r="AR286" s="58"/>
      <c r="AS286" s="61"/>
      <c r="AT286" s="62">
        <f t="shared" si="422"/>
        <v>0</v>
      </c>
      <c r="AU286" s="63" t="str">
        <f t="shared" si="428"/>
        <v>NÃO MEDIDO</v>
      </c>
    </row>
    <row r="287" spans="1:47" s="64" customFormat="1" ht="57" customHeight="1" x14ac:dyDescent="0.2">
      <c r="A287" s="64" t="s">
        <v>37</v>
      </c>
      <c r="C287" s="46" t="s">
        <v>236</v>
      </c>
      <c r="D287" s="47" t="s">
        <v>237</v>
      </c>
      <c r="E287" s="48" t="s">
        <v>58</v>
      </c>
      <c r="F287" s="49">
        <v>1.2</v>
      </c>
      <c r="G287" s="50"/>
      <c r="H287" s="51"/>
      <c r="I287" s="49">
        <f t="shared" si="423"/>
        <v>1.2</v>
      </c>
      <c r="J287" s="115">
        <v>578.80999999999995</v>
      </c>
      <c r="K287" s="53">
        <f t="shared" si="427"/>
        <v>694.57</v>
      </c>
      <c r="L287" s="54"/>
      <c r="M287" s="54">
        <f t="shared" si="424"/>
        <v>0</v>
      </c>
      <c r="N287" s="54"/>
      <c r="O287" s="54">
        <f t="shared" si="455"/>
        <v>0</v>
      </c>
      <c r="P287" s="54"/>
      <c r="Q287" s="54">
        <f t="shared" si="443"/>
        <v>0</v>
      </c>
      <c r="R287" s="54"/>
      <c r="S287" s="54">
        <f t="shared" si="456"/>
        <v>0</v>
      </c>
      <c r="T287" s="54"/>
      <c r="U287" s="54">
        <f t="shared" si="457"/>
        <v>0</v>
      </c>
      <c r="V287" s="54"/>
      <c r="W287" s="54">
        <f t="shared" si="458"/>
        <v>0</v>
      </c>
      <c r="X287" s="54"/>
      <c r="Y287" s="54">
        <f t="shared" si="459"/>
        <v>0</v>
      </c>
      <c r="Z287" s="54"/>
      <c r="AA287" s="54">
        <f t="shared" si="460"/>
        <v>0</v>
      </c>
      <c r="AB287" s="54"/>
      <c r="AC287" s="54">
        <f t="shared" si="461"/>
        <v>0</v>
      </c>
      <c r="AD287" s="54"/>
      <c r="AE287" s="54">
        <f t="shared" si="462"/>
        <v>0</v>
      </c>
      <c r="AF287" s="54"/>
      <c r="AG287" s="54">
        <f t="shared" si="463"/>
        <v>0</v>
      </c>
      <c r="AH287" s="54"/>
      <c r="AI287" s="54">
        <f t="shared" si="464"/>
        <v>0</v>
      </c>
      <c r="AJ287" s="54"/>
      <c r="AK287" s="54">
        <f t="shared" si="465"/>
        <v>0</v>
      </c>
      <c r="AL287" s="54"/>
      <c r="AM287" s="54">
        <f t="shared" si="466"/>
        <v>0</v>
      </c>
      <c r="AN287" s="55">
        <f t="shared" si="425"/>
        <v>0</v>
      </c>
      <c r="AO287" s="55">
        <f t="shared" si="426"/>
        <v>0</v>
      </c>
      <c r="AP287" s="55">
        <f t="shared" si="420"/>
        <v>1.2</v>
      </c>
      <c r="AQ287" s="57">
        <f t="shared" si="421"/>
        <v>694.57</v>
      </c>
      <c r="AR287" s="58"/>
      <c r="AS287" s="61"/>
      <c r="AT287" s="62">
        <f t="shared" si="422"/>
        <v>0</v>
      </c>
      <c r="AU287" s="63" t="str">
        <f t="shared" si="428"/>
        <v>NÃO MEDIDO</v>
      </c>
    </row>
    <row r="288" spans="1:47" s="64" customFormat="1" ht="46.5" customHeight="1" x14ac:dyDescent="0.2">
      <c r="A288" s="64" t="s">
        <v>37</v>
      </c>
      <c r="C288" s="46" t="s">
        <v>585</v>
      </c>
      <c r="D288" s="47" t="s">
        <v>238</v>
      </c>
      <c r="E288" s="48" t="s">
        <v>50</v>
      </c>
      <c r="F288" s="49">
        <v>0.05</v>
      </c>
      <c r="G288" s="50"/>
      <c r="H288" s="51"/>
      <c r="I288" s="49">
        <f t="shared" si="423"/>
        <v>0.05</v>
      </c>
      <c r="J288" s="115">
        <v>924.78</v>
      </c>
      <c r="K288" s="53">
        <f t="shared" si="427"/>
        <v>46.24</v>
      </c>
      <c r="L288" s="54"/>
      <c r="M288" s="54">
        <f t="shared" si="424"/>
        <v>0</v>
      </c>
      <c r="N288" s="54"/>
      <c r="O288" s="54">
        <f t="shared" si="455"/>
        <v>0</v>
      </c>
      <c r="P288" s="54"/>
      <c r="Q288" s="54">
        <f t="shared" si="443"/>
        <v>0</v>
      </c>
      <c r="R288" s="54"/>
      <c r="S288" s="54">
        <f t="shared" si="456"/>
        <v>0</v>
      </c>
      <c r="T288" s="54"/>
      <c r="U288" s="54">
        <f t="shared" si="457"/>
        <v>0</v>
      </c>
      <c r="V288" s="54"/>
      <c r="W288" s="54">
        <f t="shared" si="458"/>
        <v>0</v>
      </c>
      <c r="X288" s="54"/>
      <c r="Y288" s="54">
        <f t="shared" si="459"/>
        <v>0</v>
      </c>
      <c r="Z288" s="54"/>
      <c r="AA288" s="54">
        <f t="shared" si="460"/>
        <v>0</v>
      </c>
      <c r="AB288" s="54"/>
      <c r="AC288" s="54">
        <f t="shared" si="461"/>
        <v>0</v>
      </c>
      <c r="AD288" s="54"/>
      <c r="AE288" s="54">
        <f t="shared" si="462"/>
        <v>0</v>
      </c>
      <c r="AF288" s="54"/>
      <c r="AG288" s="54">
        <f t="shared" si="463"/>
        <v>0</v>
      </c>
      <c r="AH288" s="54"/>
      <c r="AI288" s="54">
        <f t="shared" si="464"/>
        <v>0</v>
      </c>
      <c r="AJ288" s="54"/>
      <c r="AK288" s="54">
        <f t="shared" si="465"/>
        <v>0</v>
      </c>
      <c r="AL288" s="54"/>
      <c r="AM288" s="54">
        <f t="shared" si="466"/>
        <v>0</v>
      </c>
      <c r="AN288" s="55">
        <f t="shared" si="425"/>
        <v>0</v>
      </c>
      <c r="AO288" s="55">
        <f t="shared" si="426"/>
        <v>0</v>
      </c>
      <c r="AP288" s="55">
        <f t="shared" si="420"/>
        <v>0.05</v>
      </c>
      <c r="AQ288" s="57">
        <f t="shared" si="421"/>
        <v>46.24</v>
      </c>
      <c r="AR288" s="58"/>
      <c r="AS288" s="61"/>
      <c r="AT288" s="62">
        <f t="shared" si="422"/>
        <v>0</v>
      </c>
      <c r="AU288" s="63" t="str">
        <f t="shared" si="428"/>
        <v>NÃO MEDIDO</v>
      </c>
    </row>
    <row r="289" spans="1:61" s="64" customFormat="1" ht="39" customHeight="1" x14ac:dyDescent="0.2">
      <c r="A289" s="64" t="s">
        <v>33</v>
      </c>
      <c r="C289" s="46">
        <v>230400</v>
      </c>
      <c r="D289" s="47" t="s">
        <v>152</v>
      </c>
      <c r="E289" s="48"/>
      <c r="F289" s="49"/>
      <c r="G289" s="50"/>
      <c r="H289" s="51"/>
      <c r="I289" s="49">
        <f t="shared" si="423"/>
        <v>0</v>
      </c>
      <c r="J289" s="52"/>
      <c r="K289" s="53">
        <f t="shared" si="427"/>
        <v>0</v>
      </c>
      <c r="L289" s="54"/>
      <c r="M289" s="54">
        <f t="shared" si="424"/>
        <v>0</v>
      </c>
      <c r="N289" s="54"/>
      <c r="O289" s="54">
        <f t="shared" si="455"/>
        <v>0</v>
      </c>
      <c r="P289" s="54"/>
      <c r="Q289" s="54">
        <f t="shared" si="443"/>
        <v>0</v>
      </c>
      <c r="R289" s="54"/>
      <c r="S289" s="54">
        <f t="shared" si="456"/>
        <v>0</v>
      </c>
      <c r="T289" s="54"/>
      <c r="U289" s="54">
        <f t="shared" si="457"/>
        <v>0</v>
      </c>
      <c r="V289" s="54"/>
      <c r="W289" s="54">
        <f t="shared" si="458"/>
        <v>0</v>
      </c>
      <c r="X289" s="54"/>
      <c r="Y289" s="54">
        <f t="shared" si="459"/>
        <v>0</v>
      </c>
      <c r="Z289" s="54"/>
      <c r="AA289" s="54">
        <f t="shared" si="460"/>
        <v>0</v>
      </c>
      <c r="AB289" s="54"/>
      <c r="AC289" s="54">
        <f t="shared" si="461"/>
        <v>0</v>
      </c>
      <c r="AD289" s="54"/>
      <c r="AE289" s="54">
        <f t="shared" si="462"/>
        <v>0</v>
      </c>
      <c r="AF289" s="54"/>
      <c r="AG289" s="54">
        <f t="shared" si="463"/>
        <v>0</v>
      </c>
      <c r="AH289" s="54"/>
      <c r="AI289" s="54">
        <f t="shared" si="464"/>
        <v>0</v>
      </c>
      <c r="AJ289" s="54"/>
      <c r="AK289" s="54">
        <f t="shared" si="465"/>
        <v>0</v>
      </c>
      <c r="AL289" s="54"/>
      <c r="AM289" s="54">
        <f t="shared" si="466"/>
        <v>0</v>
      </c>
      <c r="AN289" s="55">
        <f t="shared" si="425"/>
        <v>0</v>
      </c>
      <c r="AO289" s="55">
        <f t="shared" si="426"/>
        <v>0</v>
      </c>
      <c r="AP289" s="55">
        <f t="shared" si="420"/>
        <v>0</v>
      </c>
      <c r="AQ289" s="57">
        <f t="shared" si="421"/>
        <v>0</v>
      </c>
      <c r="AR289" s="58"/>
      <c r="AS289" s="61"/>
      <c r="AT289" s="62">
        <f t="shared" si="422"/>
        <v>0</v>
      </c>
      <c r="AU289" s="60" t="str">
        <f>IF(COUNTIF(AU290:AU290,"MEDIDO")&lt;&gt;0,"MEDIDO","NÃO MEDIDO")</f>
        <v>NÃO MEDIDO</v>
      </c>
    </row>
    <row r="290" spans="1:61" s="64" customFormat="1" ht="39" customHeight="1" x14ac:dyDescent="0.2">
      <c r="A290" s="64" t="s">
        <v>37</v>
      </c>
      <c r="C290" s="46" t="s">
        <v>158</v>
      </c>
      <c r="D290" s="47" t="s">
        <v>159</v>
      </c>
      <c r="E290" s="48" t="s">
        <v>61</v>
      </c>
      <c r="F290" s="49">
        <v>1</v>
      </c>
      <c r="G290" s="50"/>
      <c r="H290" s="51"/>
      <c r="I290" s="49">
        <f t="shared" si="423"/>
        <v>1</v>
      </c>
      <c r="J290" s="52">
        <v>2958.15</v>
      </c>
      <c r="K290" s="53">
        <f t="shared" si="427"/>
        <v>2958.15</v>
      </c>
      <c r="L290" s="54"/>
      <c r="M290" s="54">
        <f t="shared" si="424"/>
        <v>0</v>
      </c>
      <c r="N290" s="54"/>
      <c r="O290" s="54">
        <f t="shared" si="455"/>
        <v>0</v>
      </c>
      <c r="P290" s="54"/>
      <c r="Q290" s="54">
        <f t="shared" si="443"/>
        <v>0</v>
      </c>
      <c r="R290" s="54"/>
      <c r="S290" s="54">
        <f t="shared" si="456"/>
        <v>0</v>
      </c>
      <c r="T290" s="54"/>
      <c r="U290" s="54">
        <f t="shared" si="457"/>
        <v>0</v>
      </c>
      <c r="V290" s="54"/>
      <c r="W290" s="54">
        <f t="shared" si="458"/>
        <v>0</v>
      </c>
      <c r="X290" s="54"/>
      <c r="Y290" s="54">
        <f t="shared" si="459"/>
        <v>0</v>
      </c>
      <c r="Z290" s="54"/>
      <c r="AA290" s="54">
        <f t="shared" si="460"/>
        <v>0</v>
      </c>
      <c r="AB290" s="54"/>
      <c r="AC290" s="54">
        <f t="shared" si="461"/>
        <v>0</v>
      </c>
      <c r="AD290" s="54"/>
      <c r="AE290" s="54">
        <f t="shared" si="462"/>
        <v>0</v>
      </c>
      <c r="AF290" s="54"/>
      <c r="AG290" s="54">
        <f t="shared" si="463"/>
        <v>0</v>
      </c>
      <c r="AH290" s="54"/>
      <c r="AI290" s="54">
        <f t="shared" si="464"/>
        <v>0</v>
      </c>
      <c r="AJ290" s="54"/>
      <c r="AK290" s="54">
        <f t="shared" si="465"/>
        <v>0</v>
      </c>
      <c r="AL290" s="54"/>
      <c r="AM290" s="54">
        <f t="shared" si="466"/>
        <v>0</v>
      </c>
      <c r="AN290" s="55">
        <f t="shared" si="425"/>
        <v>0</v>
      </c>
      <c r="AO290" s="55">
        <f t="shared" si="426"/>
        <v>0</v>
      </c>
      <c r="AP290" s="55">
        <f t="shared" si="420"/>
        <v>1</v>
      </c>
      <c r="AQ290" s="57">
        <f t="shared" si="421"/>
        <v>2958.15</v>
      </c>
      <c r="AR290" s="58"/>
      <c r="AS290" s="61"/>
      <c r="AT290" s="62">
        <f t="shared" si="422"/>
        <v>0</v>
      </c>
      <c r="AU290" s="63" t="str">
        <f t="shared" si="428"/>
        <v>NÃO MEDIDO</v>
      </c>
    </row>
    <row r="291" spans="1:61" s="64" customFormat="1" ht="38.25" customHeight="1" x14ac:dyDescent="0.2">
      <c r="A291" s="64" t="s">
        <v>33</v>
      </c>
      <c r="C291" s="46">
        <v>24</v>
      </c>
      <c r="D291" s="47" t="s">
        <v>160</v>
      </c>
      <c r="E291" s="48"/>
      <c r="F291" s="49"/>
      <c r="G291" s="50"/>
      <c r="H291" s="51"/>
      <c r="I291" s="49">
        <f t="shared" si="423"/>
        <v>0</v>
      </c>
      <c r="J291" s="52"/>
      <c r="K291" s="53">
        <f t="shared" si="427"/>
        <v>0</v>
      </c>
      <c r="L291" s="54"/>
      <c r="M291" s="54">
        <f t="shared" si="424"/>
        <v>0</v>
      </c>
      <c r="N291" s="54"/>
      <c r="O291" s="54">
        <f t="shared" si="455"/>
        <v>0</v>
      </c>
      <c r="P291" s="54"/>
      <c r="Q291" s="54">
        <f t="shared" si="443"/>
        <v>0</v>
      </c>
      <c r="R291" s="54"/>
      <c r="S291" s="54">
        <f t="shared" si="456"/>
        <v>0</v>
      </c>
      <c r="T291" s="54"/>
      <c r="U291" s="54">
        <f t="shared" si="457"/>
        <v>0</v>
      </c>
      <c r="V291" s="54"/>
      <c r="W291" s="54">
        <f t="shared" si="458"/>
        <v>0</v>
      </c>
      <c r="X291" s="54"/>
      <c r="Y291" s="54">
        <f t="shared" si="459"/>
        <v>0</v>
      </c>
      <c r="Z291" s="54"/>
      <c r="AA291" s="54">
        <f t="shared" si="460"/>
        <v>0</v>
      </c>
      <c r="AB291" s="54"/>
      <c r="AC291" s="54">
        <f t="shared" si="461"/>
        <v>0</v>
      </c>
      <c r="AD291" s="54"/>
      <c r="AE291" s="54">
        <f t="shared" si="462"/>
        <v>0</v>
      </c>
      <c r="AF291" s="54"/>
      <c r="AG291" s="54">
        <f t="shared" si="463"/>
        <v>0</v>
      </c>
      <c r="AH291" s="54"/>
      <c r="AI291" s="54">
        <f t="shared" si="464"/>
        <v>0</v>
      </c>
      <c r="AJ291" s="54"/>
      <c r="AK291" s="54">
        <f t="shared" si="465"/>
        <v>0</v>
      </c>
      <c r="AL291" s="54"/>
      <c r="AM291" s="54">
        <f t="shared" si="466"/>
        <v>0</v>
      </c>
      <c r="AN291" s="55">
        <f t="shared" si="425"/>
        <v>0</v>
      </c>
      <c r="AO291" s="55">
        <f t="shared" si="426"/>
        <v>0</v>
      </c>
      <c r="AP291" s="55">
        <f t="shared" si="420"/>
        <v>0</v>
      </c>
      <c r="AQ291" s="57">
        <f t="shared" si="421"/>
        <v>0</v>
      </c>
      <c r="AR291" s="58"/>
      <c r="AS291" s="61"/>
      <c r="AT291" s="62">
        <f t="shared" si="422"/>
        <v>0</v>
      </c>
      <c r="AU291" s="60" t="str">
        <f>IF(COUNTIF(AU292:AU292,"MEDIDO")&lt;&gt;0,"MEDIDO","NÃO MEDIDO")</f>
        <v>NÃO MEDIDO</v>
      </c>
    </row>
    <row r="292" spans="1:61" s="64" customFormat="1" ht="36.75" customHeight="1" thickBot="1" x14ac:dyDescent="0.25">
      <c r="A292" s="64" t="s">
        <v>37</v>
      </c>
      <c r="C292" s="46" t="s">
        <v>239</v>
      </c>
      <c r="D292" s="47" t="s">
        <v>161</v>
      </c>
      <c r="E292" s="48" t="s">
        <v>58</v>
      </c>
      <c r="F292" s="49">
        <v>2941</v>
      </c>
      <c r="G292" s="50"/>
      <c r="H292" s="51"/>
      <c r="I292" s="49">
        <f t="shared" si="423"/>
        <v>2941</v>
      </c>
      <c r="J292" s="52">
        <v>11.94</v>
      </c>
      <c r="K292" s="53">
        <f t="shared" si="427"/>
        <v>35115.54</v>
      </c>
      <c r="L292" s="54"/>
      <c r="M292" s="54">
        <f t="shared" si="424"/>
        <v>0</v>
      </c>
      <c r="N292" s="54"/>
      <c r="O292" s="54">
        <f t="shared" si="455"/>
        <v>0</v>
      </c>
      <c r="P292" s="54"/>
      <c r="Q292" s="54">
        <f t="shared" si="443"/>
        <v>0</v>
      </c>
      <c r="R292" s="54"/>
      <c r="S292" s="54">
        <f t="shared" si="456"/>
        <v>0</v>
      </c>
      <c r="T292" s="54"/>
      <c r="U292" s="54">
        <f t="shared" si="457"/>
        <v>0</v>
      </c>
      <c r="V292" s="54"/>
      <c r="W292" s="54">
        <f t="shared" si="458"/>
        <v>0</v>
      </c>
      <c r="X292" s="54"/>
      <c r="Y292" s="54">
        <f t="shared" si="459"/>
        <v>0</v>
      </c>
      <c r="Z292" s="54"/>
      <c r="AA292" s="54">
        <f t="shared" si="460"/>
        <v>0</v>
      </c>
      <c r="AB292" s="54"/>
      <c r="AC292" s="54">
        <f t="shared" si="461"/>
        <v>0</v>
      </c>
      <c r="AD292" s="54"/>
      <c r="AE292" s="54">
        <f t="shared" si="462"/>
        <v>0</v>
      </c>
      <c r="AF292" s="54"/>
      <c r="AG292" s="54">
        <f t="shared" si="463"/>
        <v>0</v>
      </c>
      <c r="AH292" s="54"/>
      <c r="AI292" s="54">
        <f t="shared" si="464"/>
        <v>0</v>
      </c>
      <c r="AJ292" s="54"/>
      <c r="AK292" s="54">
        <f t="shared" si="465"/>
        <v>0</v>
      </c>
      <c r="AL292" s="54"/>
      <c r="AM292" s="54">
        <f t="shared" si="466"/>
        <v>0</v>
      </c>
      <c r="AN292" s="55">
        <f t="shared" si="425"/>
        <v>0</v>
      </c>
      <c r="AO292" s="55">
        <f t="shared" si="426"/>
        <v>0</v>
      </c>
      <c r="AP292" s="55">
        <f t="shared" si="420"/>
        <v>2941</v>
      </c>
      <c r="AQ292" s="57">
        <f t="shared" si="421"/>
        <v>35115.54</v>
      </c>
      <c r="AR292" s="58"/>
      <c r="AS292" s="61"/>
      <c r="AT292" s="62" t="e">
        <f t="shared" si="422"/>
        <v>#REF!</v>
      </c>
      <c r="AU292" s="63" t="e">
        <f t="shared" si="428"/>
        <v>#REF!</v>
      </c>
    </row>
    <row r="293" spans="1:61" s="72" customFormat="1" ht="45" customHeight="1" x14ac:dyDescent="0.2">
      <c r="A293" s="64"/>
      <c r="B293" s="69"/>
      <c r="C293" s="122" t="s">
        <v>162</v>
      </c>
      <c r="D293" s="178"/>
      <c r="E293" s="178"/>
      <c r="F293" s="178"/>
      <c r="G293" s="178"/>
      <c r="H293" s="178"/>
      <c r="I293" s="178"/>
      <c r="J293" s="123"/>
      <c r="K293" s="162">
        <f>SUM(K16:K292)</f>
        <v>11970798.84</v>
      </c>
      <c r="L293" s="171" t="s">
        <v>163</v>
      </c>
      <c r="M293" s="162">
        <f>SUM(M15:M292)</f>
        <v>83854.83</v>
      </c>
      <c r="N293" s="171" t="s">
        <v>163</v>
      </c>
      <c r="O293" s="162">
        <f>SUM(O15:O292)</f>
        <v>0</v>
      </c>
      <c r="P293" s="171" t="s">
        <v>163</v>
      </c>
      <c r="Q293" s="162">
        <f>SUM(Q15:Q292)</f>
        <v>0</v>
      </c>
      <c r="R293" s="171" t="s">
        <v>163</v>
      </c>
      <c r="S293" s="162">
        <f>SUM(S15:S292)</f>
        <v>0</v>
      </c>
      <c r="T293" s="171" t="s">
        <v>163</v>
      </c>
      <c r="U293" s="162">
        <f>SUM(U15:U292)</f>
        <v>0</v>
      </c>
      <c r="V293" s="171" t="s">
        <v>163</v>
      </c>
      <c r="W293" s="162">
        <f>SUM(W15:W292)</f>
        <v>0</v>
      </c>
      <c r="X293" s="171" t="s">
        <v>163</v>
      </c>
      <c r="Y293" s="162">
        <f>SUM(Y15:Y292)</f>
        <v>0</v>
      </c>
      <c r="Z293" s="171" t="s">
        <v>163</v>
      </c>
      <c r="AA293" s="162">
        <f>SUM(AA15:AA292)</f>
        <v>0</v>
      </c>
      <c r="AB293" s="171" t="s">
        <v>163</v>
      </c>
      <c r="AC293" s="162">
        <f>SUM(AC15:AC292)</f>
        <v>0</v>
      </c>
      <c r="AD293" s="171" t="s">
        <v>163</v>
      </c>
      <c r="AE293" s="162">
        <f>SUM(AE15:AE292)</f>
        <v>0</v>
      </c>
      <c r="AF293" s="171" t="s">
        <v>163</v>
      </c>
      <c r="AG293" s="162">
        <f>SUM(AG15:AG292)</f>
        <v>0</v>
      </c>
      <c r="AH293" s="171" t="s">
        <v>163</v>
      </c>
      <c r="AI293" s="162">
        <f>SUM(AI15:AI292)</f>
        <v>0</v>
      </c>
      <c r="AJ293" s="171" t="s">
        <v>163</v>
      </c>
      <c r="AK293" s="162">
        <f>SUM(AK15:AK292)</f>
        <v>0</v>
      </c>
      <c r="AL293" s="171" t="s">
        <v>163</v>
      </c>
      <c r="AM293" s="162">
        <f>SUM(AM15:AM292)</f>
        <v>0</v>
      </c>
      <c r="AN293" s="171" t="s">
        <v>164</v>
      </c>
      <c r="AO293" s="162">
        <f>SUM(AO15:AO292)</f>
        <v>0</v>
      </c>
      <c r="AP293" s="176" t="s">
        <v>165</v>
      </c>
      <c r="AQ293" s="162">
        <f>SUM(AQ15:AQ292)</f>
        <v>11970798.84</v>
      </c>
      <c r="AR293" s="70"/>
      <c r="AS293" s="112"/>
      <c r="AT293" s="62"/>
      <c r="AU293" s="63" t="s">
        <v>166</v>
      </c>
    </row>
    <row r="294" spans="1:61" s="72" customFormat="1" ht="45" customHeight="1" thickBot="1" x14ac:dyDescent="0.25">
      <c r="A294" s="64"/>
      <c r="B294" s="64"/>
      <c r="C294" s="124"/>
      <c r="D294" s="179"/>
      <c r="E294" s="179"/>
      <c r="F294" s="179"/>
      <c r="G294" s="179"/>
      <c r="H294" s="179"/>
      <c r="I294" s="179"/>
      <c r="J294" s="125"/>
      <c r="K294" s="163"/>
      <c r="L294" s="172"/>
      <c r="M294" s="163"/>
      <c r="N294" s="172"/>
      <c r="O294" s="163"/>
      <c r="P294" s="172"/>
      <c r="Q294" s="163"/>
      <c r="R294" s="172"/>
      <c r="S294" s="163"/>
      <c r="T294" s="172"/>
      <c r="U294" s="163"/>
      <c r="V294" s="172"/>
      <c r="W294" s="163"/>
      <c r="X294" s="172"/>
      <c r="Y294" s="163"/>
      <c r="Z294" s="172"/>
      <c r="AA294" s="163"/>
      <c r="AB294" s="172"/>
      <c r="AC294" s="163"/>
      <c r="AD294" s="172"/>
      <c r="AE294" s="163"/>
      <c r="AF294" s="172"/>
      <c r="AG294" s="163"/>
      <c r="AH294" s="172"/>
      <c r="AI294" s="163"/>
      <c r="AJ294" s="172"/>
      <c r="AK294" s="163"/>
      <c r="AL294" s="172"/>
      <c r="AM294" s="163"/>
      <c r="AN294" s="172"/>
      <c r="AO294" s="163"/>
      <c r="AP294" s="177"/>
      <c r="AQ294" s="163"/>
      <c r="AR294" s="70"/>
      <c r="AS294" s="71"/>
      <c r="AT294" s="62"/>
      <c r="AU294" s="63" t="s">
        <v>166</v>
      </c>
    </row>
    <row r="295" spans="1:61" s="72" customFormat="1" ht="28.5" customHeight="1" x14ac:dyDescent="0.2">
      <c r="C295" s="73"/>
      <c r="D295" s="74"/>
      <c r="E295" s="74"/>
      <c r="F295" s="74"/>
      <c r="G295" s="74"/>
      <c r="H295" s="74"/>
      <c r="I295" s="74"/>
      <c r="J295" s="74"/>
      <c r="K295" s="74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6"/>
      <c r="AO295" s="77"/>
      <c r="AP295" s="76"/>
      <c r="AQ295" s="76"/>
      <c r="AR295" s="76"/>
      <c r="AS295" s="113"/>
      <c r="AT295" s="62"/>
      <c r="AU295" s="63" t="s">
        <v>166</v>
      </c>
    </row>
    <row r="296" spans="1:61" s="72" customFormat="1" ht="28.5" customHeight="1" x14ac:dyDescent="0.2">
      <c r="C296" s="174" t="s">
        <v>167</v>
      </c>
      <c r="D296" s="175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 s="71"/>
      <c r="AT296" s="62"/>
      <c r="AU296" s="63" t="s">
        <v>166</v>
      </c>
    </row>
    <row r="297" spans="1:61" s="72" customFormat="1" ht="42" customHeight="1" x14ac:dyDescent="0.2">
      <c r="C297" s="78"/>
      <c r="D297" s="79" t="s">
        <v>168</v>
      </c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 s="114"/>
      <c r="AT297" s="62"/>
      <c r="AU297" s="63" t="s">
        <v>166</v>
      </c>
    </row>
    <row r="298" spans="1:61" s="72" customFormat="1" ht="48.75" customHeight="1" x14ac:dyDescent="0.2">
      <c r="C298"/>
      <c r="D298"/>
      <c r="E298" s="80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 s="114"/>
      <c r="AT298" s="62"/>
      <c r="AU298" s="63" t="s">
        <v>166</v>
      </c>
    </row>
    <row r="299" spans="1:61" s="72" customFormat="1" ht="18" customHeight="1" x14ac:dyDescent="0.2">
      <c r="C299" s="7"/>
      <c r="D299" s="7"/>
      <c r="E299" s="82"/>
      <c r="F299" s="83"/>
      <c r="G299" s="83"/>
      <c r="H299" s="83"/>
      <c r="I299" s="84"/>
      <c r="J299" s="84"/>
      <c r="K299" s="85"/>
      <c r="M299" s="3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6"/>
      <c r="AS299" s="71"/>
      <c r="AT299" s="62"/>
      <c r="AU299" s="63" t="s">
        <v>166</v>
      </c>
    </row>
    <row r="300" spans="1:61" s="86" customFormat="1" ht="20.25" customHeight="1" x14ac:dyDescent="0.2">
      <c r="C300" s="173" t="s">
        <v>169</v>
      </c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87"/>
      <c r="AS300" s="71"/>
      <c r="AT300" s="7"/>
      <c r="AU300" s="7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  <c r="BG300" s="72"/>
      <c r="BH300" s="72"/>
      <c r="BI300" s="72"/>
    </row>
    <row r="301" spans="1:61" s="86" customFormat="1" ht="12.75" x14ac:dyDescent="0.2">
      <c r="C301" s="72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8"/>
      <c r="AN301" s="89"/>
      <c r="AQ301" s="90"/>
      <c r="AR301" s="90"/>
      <c r="AT301" s="7"/>
      <c r="AU301" s="7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2"/>
      <c r="BG301" s="72"/>
      <c r="BH301" s="72"/>
      <c r="BI301" s="72"/>
    </row>
    <row r="302" spans="1:61" s="86" customFormat="1" ht="12.75" x14ac:dyDescent="0.2">
      <c r="C302" s="91"/>
      <c r="E302" s="91"/>
      <c r="F302" s="72"/>
      <c r="G302" s="81"/>
      <c r="H302" s="81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  <c r="AA302" s="88"/>
      <c r="AB302" s="88"/>
      <c r="AC302" s="88"/>
      <c r="AD302" s="88"/>
      <c r="AE302" s="88"/>
      <c r="AF302" s="88"/>
      <c r="AG302" s="88"/>
      <c r="AH302" s="88"/>
      <c r="AI302" s="88"/>
      <c r="AJ302" s="88"/>
      <c r="AK302" s="88"/>
      <c r="AL302" s="88"/>
      <c r="AM302" s="88"/>
      <c r="AN302" s="92"/>
      <c r="AO302" s="89"/>
      <c r="AP302" s="92"/>
      <c r="AQ302" s="92"/>
      <c r="AR302" s="92"/>
      <c r="AT302" s="7"/>
      <c r="AU302" s="7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2"/>
      <c r="BG302" s="72"/>
      <c r="BH302" s="72"/>
      <c r="BI302" s="72"/>
    </row>
    <row r="303" spans="1:61" s="86" customFormat="1" x14ac:dyDescent="0.2">
      <c r="C303" s="91"/>
      <c r="D303" s="72"/>
      <c r="E303" s="91"/>
      <c r="F303" s="72"/>
      <c r="G303" s="81"/>
      <c r="H303" s="81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  <c r="AA303" s="88"/>
      <c r="AB303" s="88"/>
      <c r="AC303" s="88"/>
      <c r="AD303" s="88"/>
      <c r="AE303" s="88"/>
      <c r="AF303" s="88"/>
      <c r="AG303" s="88"/>
      <c r="AH303" s="88"/>
      <c r="AI303" s="88"/>
      <c r="AJ303" s="88"/>
      <c r="AK303" s="88"/>
      <c r="AL303" s="88"/>
      <c r="AM303" s="88"/>
      <c r="AN303" s="92"/>
      <c r="AO303" s="92"/>
      <c r="AP303" s="92"/>
      <c r="AQ303" s="92"/>
      <c r="AR303" s="9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  <c r="BG303" s="72"/>
      <c r="BH303" s="72"/>
      <c r="BI303" s="72"/>
    </row>
    <row r="304" spans="1:61" s="88" customFormat="1" x14ac:dyDescent="0.2">
      <c r="C304" s="91"/>
      <c r="D304" s="72"/>
      <c r="E304" s="91"/>
      <c r="F304" s="72"/>
      <c r="G304" s="81"/>
      <c r="H304" s="81"/>
      <c r="AN304" s="92"/>
      <c r="AO304" s="92"/>
      <c r="AP304" s="92"/>
      <c r="AQ304" s="92"/>
      <c r="AR304" s="92"/>
      <c r="AS304" s="86"/>
      <c r="AT304" s="86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2"/>
      <c r="BG304" s="72"/>
      <c r="BH304" s="72"/>
      <c r="BI304" s="72"/>
    </row>
    <row r="305" spans="3:61" s="88" customFormat="1" hidden="1" x14ac:dyDescent="0.2">
      <c r="C305" s="91"/>
      <c r="D305" s="72"/>
      <c r="E305" s="91"/>
      <c r="F305" s="72"/>
      <c r="G305" s="81"/>
      <c r="H305" s="81"/>
      <c r="AN305" s="92"/>
      <c r="AO305" s="92"/>
      <c r="AP305" s="92"/>
      <c r="AQ305" s="92"/>
      <c r="AR305" s="92"/>
      <c r="AS305" s="86"/>
      <c r="AT305" s="86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2"/>
      <c r="BG305" s="72"/>
      <c r="BH305" s="72"/>
      <c r="BI305" s="72"/>
    </row>
    <row r="306" spans="3:61" s="88" customFormat="1" ht="12.75" hidden="1" thickBot="1" x14ac:dyDescent="0.25">
      <c r="C306" s="91"/>
      <c r="D306" s="93" t="s">
        <v>170</v>
      </c>
      <c r="E306" s="91"/>
      <c r="F306" s="72"/>
      <c r="G306" s="81"/>
      <c r="H306" s="81"/>
      <c r="AN306" s="92"/>
      <c r="AO306" s="92"/>
      <c r="AP306" s="92"/>
      <c r="AQ306" s="92"/>
      <c r="AR306" s="92"/>
      <c r="AS306" s="86"/>
      <c r="AT306" s="86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  <c r="BG306" s="72"/>
      <c r="BH306" s="72"/>
      <c r="BI306" s="72"/>
    </row>
    <row r="307" spans="3:61" s="88" customFormat="1" hidden="1" x14ac:dyDescent="0.2">
      <c r="C307" s="91"/>
      <c r="D307" s="94" t="s">
        <v>16</v>
      </c>
      <c r="E307" s="91"/>
      <c r="F307" s="72"/>
      <c r="G307" s="81"/>
      <c r="H307" s="81"/>
      <c r="M307" s="88">
        <f>11970798.84</f>
        <v>11970798.84</v>
      </c>
      <c r="AN307" s="92"/>
      <c r="AO307" s="92"/>
      <c r="AP307" s="92"/>
      <c r="AQ307" s="92"/>
      <c r="AR307" s="92"/>
      <c r="AS307" s="86"/>
      <c r="AT307" s="86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2"/>
      <c r="BG307" s="72"/>
      <c r="BH307" s="72"/>
      <c r="BI307" s="72"/>
    </row>
    <row r="308" spans="3:61" s="88" customFormat="1" hidden="1" x14ac:dyDescent="0.2">
      <c r="C308" s="91"/>
      <c r="D308" s="94" t="s">
        <v>17</v>
      </c>
      <c r="E308" s="91"/>
      <c r="F308" s="72"/>
      <c r="G308" s="81"/>
      <c r="H308" s="81"/>
      <c r="M308" s="88">
        <f>M307-K293</f>
        <v>0</v>
      </c>
      <c r="AN308" s="92"/>
      <c r="AO308" s="92"/>
      <c r="AP308" s="92"/>
      <c r="AQ308" s="92"/>
      <c r="AR308" s="92"/>
      <c r="AS308" s="86"/>
      <c r="AT308" s="86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2"/>
      <c r="BG308" s="72"/>
      <c r="BH308" s="72"/>
      <c r="BI308" s="72"/>
    </row>
    <row r="309" spans="3:61" s="88" customFormat="1" hidden="1" x14ac:dyDescent="0.2">
      <c r="C309" s="91"/>
      <c r="D309" s="94" t="s">
        <v>18</v>
      </c>
      <c r="E309" s="91"/>
      <c r="F309" s="72"/>
      <c r="G309" s="81"/>
      <c r="H309" s="81"/>
      <c r="AN309" s="92"/>
      <c r="AO309" s="92"/>
      <c r="AP309" s="92"/>
      <c r="AQ309" s="92"/>
      <c r="AR309" s="92"/>
      <c r="AS309" s="86"/>
      <c r="AT309" s="86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2"/>
      <c r="BG309" s="72"/>
      <c r="BH309" s="72"/>
      <c r="BI309" s="72"/>
    </row>
    <row r="310" spans="3:61" s="88" customFormat="1" hidden="1" x14ac:dyDescent="0.2">
      <c r="C310" s="91"/>
      <c r="D310" s="94" t="s">
        <v>19</v>
      </c>
      <c r="E310" s="91"/>
      <c r="F310" s="72"/>
      <c r="G310" s="81"/>
      <c r="H310" s="81"/>
      <c r="AN310" s="92"/>
      <c r="AO310" s="92"/>
      <c r="AP310" s="92"/>
      <c r="AQ310" s="92"/>
      <c r="AR310" s="92"/>
      <c r="AS310" s="86"/>
      <c r="AT310" s="86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  <c r="BG310" s="72"/>
      <c r="BH310" s="72"/>
      <c r="BI310" s="72"/>
    </row>
    <row r="311" spans="3:61" s="88" customFormat="1" hidden="1" x14ac:dyDescent="0.2">
      <c r="C311" s="91"/>
      <c r="D311" s="94" t="s">
        <v>20</v>
      </c>
      <c r="E311" s="91"/>
      <c r="F311" s="72"/>
      <c r="G311" s="81"/>
      <c r="H311" s="81"/>
      <c r="AN311" s="92"/>
      <c r="AO311" s="92"/>
      <c r="AP311" s="92"/>
      <c r="AQ311" s="92"/>
      <c r="AR311" s="92"/>
      <c r="AS311" s="86"/>
      <c r="AT311" s="86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2"/>
      <c r="BG311" s="72"/>
      <c r="BH311" s="72"/>
      <c r="BI311" s="72"/>
    </row>
    <row r="312" spans="3:61" s="88" customFormat="1" hidden="1" x14ac:dyDescent="0.2">
      <c r="C312" s="91"/>
      <c r="D312" s="94" t="s">
        <v>21</v>
      </c>
      <c r="E312" s="91"/>
      <c r="F312" s="72"/>
      <c r="G312" s="81"/>
      <c r="H312" s="81"/>
      <c r="AN312" s="92"/>
      <c r="AO312" s="92"/>
      <c r="AP312" s="92"/>
      <c r="AQ312" s="92"/>
      <c r="AR312" s="92"/>
      <c r="AS312" s="86"/>
      <c r="AT312" s="86"/>
      <c r="AU312" s="72"/>
      <c r="AV312" s="72"/>
      <c r="AW312" s="72"/>
      <c r="AX312" s="72"/>
      <c r="AY312" s="72"/>
      <c r="AZ312" s="72"/>
      <c r="BA312" s="72"/>
      <c r="BB312" s="72"/>
      <c r="BC312" s="72"/>
      <c r="BD312" s="72"/>
      <c r="BE312" s="72"/>
      <c r="BF312" s="72"/>
      <c r="BG312" s="72"/>
      <c r="BH312" s="72"/>
      <c r="BI312" s="72"/>
    </row>
    <row r="313" spans="3:61" s="88" customFormat="1" hidden="1" x14ac:dyDescent="0.2">
      <c r="C313" s="91"/>
      <c r="D313" s="94" t="s">
        <v>22</v>
      </c>
      <c r="E313" s="91"/>
      <c r="F313" s="72"/>
      <c r="G313" s="81"/>
      <c r="H313" s="81"/>
      <c r="AN313" s="92"/>
      <c r="AO313" s="92"/>
      <c r="AP313" s="92"/>
      <c r="AQ313" s="92"/>
      <c r="AR313" s="92"/>
      <c r="AS313" s="86"/>
      <c r="AT313" s="86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  <c r="BG313" s="72"/>
      <c r="BH313" s="72"/>
      <c r="BI313" s="72"/>
    </row>
    <row r="314" spans="3:61" s="88" customFormat="1" hidden="1" x14ac:dyDescent="0.2">
      <c r="C314" s="91"/>
      <c r="D314" s="94" t="s">
        <v>23</v>
      </c>
      <c r="E314" s="91"/>
      <c r="F314" s="72"/>
      <c r="G314" s="81"/>
      <c r="H314" s="81"/>
      <c r="AN314" s="92"/>
      <c r="AO314" s="92"/>
      <c r="AP314" s="92"/>
      <c r="AQ314" s="92"/>
      <c r="AR314" s="92"/>
      <c r="AS314" s="86"/>
      <c r="AT314" s="86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2"/>
      <c r="BG314" s="72"/>
      <c r="BH314" s="72"/>
      <c r="BI314" s="72"/>
    </row>
    <row r="315" spans="3:61" s="88" customFormat="1" hidden="1" x14ac:dyDescent="0.2">
      <c r="C315" s="91"/>
      <c r="D315" s="94" t="s">
        <v>24</v>
      </c>
      <c r="E315" s="91"/>
      <c r="F315" s="72"/>
      <c r="G315" s="81"/>
      <c r="H315" s="81"/>
      <c r="AN315" s="92"/>
      <c r="AO315" s="92"/>
      <c r="AP315" s="92"/>
      <c r="AQ315" s="92"/>
      <c r="AR315" s="92"/>
      <c r="AS315" s="86"/>
      <c r="AT315" s="86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2"/>
      <c r="BG315" s="72"/>
      <c r="BH315" s="72"/>
      <c r="BI315" s="72"/>
    </row>
    <row r="316" spans="3:61" s="88" customFormat="1" hidden="1" x14ac:dyDescent="0.2">
      <c r="C316" s="91"/>
      <c r="D316" s="94" t="s">
        <v>25</v>
      </c>
      <c r="E316" s="91"/>
      <c r="F316" s="72"/>
      <c r="G316" s="81"/>
      <c r="H316" s="81"/>
      <c r="AN316" s="92"/>
      <c r="AO316" s="92"/>
      <c r="AP316" s="92"/>
      <c r="AQ316" s="92"/>
      <c r="AR316" s="92"/>
      <c r="AS316" s="86"/>
      <c r="AT316" s="86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2"/>
      <c r="BG316" s="72"/>
      <c r="BH316" s="72"/>
      <c r="BI316" s="72"/>
    </row>
    <row r="317" spans="3:61" s="88" customFormat="1" hidden="1" x14ac:dyDescent="0.2">
      <c r="C317" s="91"/>
      <c r="D317" s="94" t="s">
        <v>26</v>
      </c>
      <c r="E317" s="91"/>
      <c r="F317" s="72"/>
      <c r="G317" s="81"/>
      <c r="H317" s="81"/>
      <c r="AN317" s="92"/>
      <c r="AO317" s="92"/>
      <c r="AP317" s="92"/>
      <c r="AQ317" s="92"/>
      <c r="AR317" s="92"/>
      <c r="AS317" s="86"/>
      <c r="AT317" s="86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2"/>
      <c r="BG317" s="72"/>
      <c r="BH317" s="72"/>
      <c r="BI317" s="72"/>
    </row>
    <row r="318" spans="3:61" s="88" customFormat="1" hidden="1" x14ac:dyDescent="0.2">
      <c r="C318" s="91"/>
      <c r="D318" s="94" t="s">
        <v>27</v>
      </c>
      <c r="E318" s="91"/>
      <c r="F318" s="72"/>
      <c r="G318" s="81"/>
      <c r="H318" s="81"/>
      <c r="AN318" s="92"/>
      <c r="AO318" s="92"/>
      <c r="AP318" s="92"/>
      <c r="AQ318" s="92"/>
      <c r="AR318" s="92"/>
      <c r="AS318" s="86"/>
      <c r="AT318" s="86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2"/>
      <c r="BG318" s="72"/>
      <c r="BH318" s="72"/>
      <c r="BI318" s="72"/>
    </row>
    <row r="319" spans="3:61" s="88" customFormat="1" hidden="1" x14ac:dyDescent="0.2">
      <c r="C319" s="91"/>
      <c r="D319" s="94" t="s">
        <v>28</v>
      </c>
      <c r="E319" s="91"/>
      <c r="F319" s="72"/>
      <c r="G319" s="81"/>
      <c r="H319" s="81"/>
      <c r="AN319" s="92"/>
      <c r="AO319" s="92"/>
      <c r="AP319" s="92"/>
      <c r="AQ319" s="92"/>
      <c r="AR319" s="92"/>
      <c r="AS319" s="86"/>
      <c r="AT319" s="86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2"/>
      <c r="BG319" s="72"/>
      <c r="BH319" s="72"/>
      <c r="BI319" s="72"/>
    </row>
    <row r="320" spans="3:61" s="88" customFormat="1" hidden="1" x14ac:dyDescent="0.2">
      <c r="C320" s="91"/>
      <c r="D320" s="94" t="s">
        <v>29</v>
      </c>
      <c r="E320" s="91"/>
      <c r="F320" s="72"/>
      <c r="G320" s="81"/>
      <c r="H320" s="81"/>
      <c r="AN320" s="92"/>
      <c r="AO320" s="92"/>
      <c r="AP320" s="92"/>
      <c r="AQ320" s="92"/>
      <c r="AR320" s="92"/>
      <c r="AS320" s="86"/>
      <c r="AT320" s="86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2"/>
      <c r="BG320" s="72"/>
      <c r="BH320" s="72"/>
      <c r="BI320" s="72"/>
    </row>
    <row r="321" spans="3:61" s="88" customFormat="1" hidden="1" x14ac:dyDescent="0.2">
      <c r="C321" s="91"/>
      <c r="D321" s="94" t="s">
        <v>171</v>
      </c>
      <c r="E321" s="91"/>
      <c r="F321" s="72"/>
      <c r="G321" s="81"/>
      <c r="H321" s="81"/>
      <c r="AN321" s="92"/>
      <c r="AO321" s="92"/>
      <c r="AP321" s="92"/>
      <c r="AQ321" s="92"/>
      <c r="AR321" s="92"/>
      <c r="AS321" s="86"/>
      <c r="AT321" s="86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  <c r="BG321" s="72"/>
      <c r="BH321" s="72"/>
      <c r="BI321" s="72"/>
    </row>
    <row r="322" spans="3:61" s="88" customFormat="1" hidden="1" x14ac:dyDescent="0.2">
      <c r="C322" s="91"/>
      <c r="D322" s="94" t="s">
        <v>172</v>
      </c>
      <c r="E322" s="91"/>
      <c r="F322" s="72"/>
      <c r="G322" s="81"/>
      <c r="H322" s="81"/>
      <c r="AN322" s="92"/>
      <c r="AO322" s="92"/>
      <c r="AP322" s="92"/>
      <c r="AQ322" s="92"/>
      <c r="AR322" s="92"/>
      <c r="AS322" s="86"/>
      <c r="AT322" s="86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2"/>
      <c r="BG322" s="72"/>
      <c r="BH322" s="72"/>
      <c r="BI322" s="72"/>
    </row>
    <row r="323" spans="3:61" s="88" customFormat="1" hidden="1" x14ac:dyDescent="0.2">
      <c r="C323" s="91"/>
      <c r="D323" s="94" t="s">
        <v>173</v>
      </c>
      <c r="E323" s="91"/>
      <c r="F323" s="72"/>
      <c r="G323" s="81"/>
      <c r="H323" s="81"/>
      <c r="AN323" s="92"/>
      <c r="AO323" s="92"/>
      <c r="AP323" s="92"/>
      <c r="AQ323" s="92"/>
      <c r="AR323" s="92"/>
      <c r="AS323" s="86"/>
      <c r="AT323" s="86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2"/>
      <c r="BG323" s="72"/>
      <c r="BH323" s="72"/>
      <c r="BI323" s="72"/>
    </row>
    <row r="324" spans="3:61" s="88" customFormat="1" hidden="1" x14ac:dyDescent="0.2">
      <c r="C324" s="91"/>
      <c r="D324" s="94" t="s">
        <v>174</v>
      </c>
      <c r="E324" s="91"/>
      <c r="F324" s="72"/>
      <c r="G324" s="81"/>
      <c r="H324" s="81"/>
      <c r="AN324" s="92"/>
      <c r="AO324" s="92"/>
      <c r="AP324" s="92"/>
      <c r="AQ324" s="92"/>
      <c r="AR324" s="92"/>
      <c r="AS324" s="86"/>
      <c r="AT324" s="86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2"/>
      <c r="BG324" s="72"/>
      <c r="BH324" s="72"/>
      <c r="BI324" s="72"/>
    </row>
    <row r="325" spans="3:61" s="88" customFormat="1" hidden="1" x14ac:dyDescent="0.2">
      <c r="C325" s="91"/>
      <c r="D325" s="94" t="s">
        <v>175</v>
      </c>
      <c r="E325" s="91"/>
      <c r="F325" s="72"/>
      <c r="G325" s="81"/>
      <c r="H325" s="81"/>
      <c r="AN325" s="92"/>
      <c r="AO325" s="92"/>
      <c r="AP325" s="92"/>
      <c r="AQ325" s="92"/>
      <c r="AR325" s="92"/>
      <c r="AS325" s="86"/>
      <c r="AT325" s="86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2"/>
      <c r="BG325" s="72"/>
      <c r="BH325" s="72"/>
      <c r="BI325" s="72"/>
    </row>
    <row r="326" spans="3:61" s="88" customFormat="1" ht="12.75" hidden="1" thickBot="1" x14ac:dyDescent="0.25">
      <c r="C326" s="91"/>
      <c r="D326" s="95" t="s">
        <v>176</v>
      </c>
      <c r="E326" s="91"/>
      <c r="F326" s="72"/>
      <c r="G326" s="81"/>
      <c r="H326" s="81"/>
      <c r="AN326" s="92"/>
      <c r="AO326" s="92"/>
      <c r="AP326" s="92"/>
      <c r="AQ326" s="92"/>
      <c r="AR326" s="92"/>
      <c r="AS326" s="86"/>
      <c r="AT326" s="86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2"/>
      <c r="BG326" s="72"/>
      <c r="BH326" s="72"/>
      <c r="BI326" s="72"/>
    </row>
    <row r="327" spans="3:61" s="88" customFormat="1" x14ac:dyDescent="0.2">
      <c r="C327" s="91"/>
      <c r="D327" s="72"/>
      <c r="E327" s="91"/>
      <c r="F327" s="72"/>
      <c r="G327" s="81"/>
      <c r="H327" s="81"/>
      <c r="AN327" s="92"/>
      <c r="AO327" s="92"/>
      <c r="AP327" s="92"/>
      <c r="AQ327" s="92"/>
      <c r="AR327" s="92"/>
      <c r="AS327" s="86"/>
      <c r="AT327" s="86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2"/>
      <c r="BG327" s="72"/>
      <c r="BH327" s="72"/>
      <c r="BI327" s="72"/>
    </row>
    <row r="328" spans="3:61" s="88" customFormat="1" x14ac:dyDescent="0.2">
      <c r="C328" s="91"/>
      <c r="D328" s="72"/>
      <c r="E328" s="91"/>
      <c r="F328" s="72"/>
      <c r="G328" s="81"/>
      <c r="H328" s="81"/>
      <c r="AN328" s="92"/>
      <c r="AO328" s="92"/>
      <c r="AP328" s="92"/>
      <c r="AQ328" s="92"/>
      <c r="AR328" s="92"/>
      <c r="AS328" s="86"/>
      <c r="AT328" s="86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2"/>
      <c r="BG328" s="72"/>
      <c r="BH328" s="72"/>
      <c r="BI328" s="72"/>
    </row>
    <row r="329" spans="3:61" s="88" customFormat="1" x14ac:dyDescent="0.2">
      <c r="C329" s="91"/>
      <c r="D329" s="72"/>
      <c r="E329" s="91"/>
      <c r="F329" s="72"/>
      <c r="G329" s="81"/>
      <c r="H329" s="81"/>
      <c r="AN329" s="92"/>
      <c r="AO329" s="92"/>
      <c r="AP329" s="92"/>
      <c r="AQ329" s="92"/>
      <c r="AR329" s="92"/>
      <c r="AS329" s="86"/>
      <c r="AT329" s="86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2"/>
      <c r="BG329" s="72"/>
      <c r="BH329" s="72"/>
      <c r="BI329" s="72"/>
    </row>
    <row r="330" spans="3:61" s="88" customFormat="1" x14ac:dyDescent="0.2">
      <c r="C330" s="91"/>
      <c r="D330" s="72"/>
      <c r="E330" s="91"/>
      <c r="F330" s="72"/>
      <c r="G330" s="81"/>
      <c r="H330" s="81"/>
      <c r="AN330" s="92"/>
      <c r="AO330" s="92"/>
      <c r="AP330" s="92"/>
      <c r="AQ330" s="92"/>
      <c r="AR330" s="92"/>
      <c r="AS330" s="86"/>
      <c r="AT330" s="86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2"/>
      <c r="BG330" s="72"/>
      <c r="BH330" s="72"/>
      <c r="BI330" s="72"/>
    </row>
    <row r="331" spans="3:61" s="88" customFormat="1" x14ac:dyDescent="0.2">
      <c r="C331" s="91"/>
      <c r="D331" s="72"/>
      <c r="E331" s="91"/>
      <c r="F331" s="72"/>
      <c r="G331" s="81"/>
      <c r="H331" s="81"/>
      <c r="AN331" s="92"/>
      <c r="AO331" s="92"/>
      <c r="AP331" s="92"/>
      <c r="AQ331" s="92"/>
      <c r="AR331" s="92"/>
      <c r="AS331" s="86"/>
      <c r="AT331" s="86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2"/>
      <c r="BG331" s="72"/>
      <c r="BH331" s="72"/>
      <c r="BI331" s="72"/>
    </row>
    <row r="332" spans="3:61" s="88" customFormat="1" x14ac:dyDescent="0.2">
      <c r="C332" s="91"/>
      <c r="D332" s="72"/>
      <c r="E332" s="91"/>
      <c r="F332" s="72"/>
      <c r="G332" s="81"/>
      <c r="H332" s="81"/>
      <c r="AN332" s="92"/>
      <c r="AO332" s="92"/>
      <c r="AP332" s="92"/>
      <c r="AQ332" s="92"/>
      <c r="AR332" s="92"/>
      <c r="AS332" s="86"/>
      <c r="AT332" s="86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2"/>
      <c r="BG332" s="72"/>
      <c r="BH332" s="72"/>
      <c r="BI332" s="72"/>
    </row>
    <row r="333" spans="3:61" s="88" customFormat="1" x14ac:dyDescent="0.2">
      <c r="C333" s="91"/>
      <c r="D333" s="72"/>
      <c r="E333" s="91"/>
      <c r="F333" s="72"/>
      <c r="G333" s="81"/>
      <c r="H333" s="81"/>
      <c r="AN333" s="92"/>
      <c r="AO333" s="92"/>
      <c r="AP333" s="92"/>
      <c r="AQ333" s="92"/>
      <c r="AR333" s="92"/>
      <c r="AS333" s="86"/>
      <c r="AT333" s="86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2"/>
      <c r="BG333" s="72"/>
      <c r="BH333" s="72"/>
      <c r="BI333" s="72"/>
    </row>
    <row r="334" spans="3:61" s="88" customFormat="1" x14ac:dyDescent="0.2">
      <c r="C334" s="91"/>
      <c r="D334" s="72"/>
      <c r="E334" s="91"/>
      <c r="F334" s="72"/>
      <c r="G334" s="81"/>
      <c r="H334" s="81"/>
      <c r="AN334" s="92"/>
      <c r="AO334" s="92"/>
      <c r="AP334" s="92"/>
      <c r="AQ334" s="92"/>
      <c r="AR334" s="92"/>
      <c r="AS334" s="86"/>
      <c r="AT334" s="86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2"/>
      <c r="BG334" s="72"/>
      <c r="BH334" s="72"/>
      <c r="BI334" s="72"/>
    </row>
    <row r="335" spans="3:61" s="88" customFormat="1" x14ac:dyDescent="0.2">
      <c r="C335" s="91"/>
      <c r="D335" s="72"/>
      <c r="E335" s="91"/>
      <c r="F335" s="72"/>
      <c r="G335" s="81"/>
      <c r="H335" s="81"/>
      <c r="AN335" s="92"/>
      <c r="AO335" s="92"/>
      <c r="AP335" s="92"/>
      <c r="AQ335" s="92"/>
      <c r="AR335" s="92"/>
      <c r="AS335" s="86"/>
      <c r="AT335" s="86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2"/>
      <c r="BG335" s="72"/>
      <c r="BH335" s="72"/>
      <c r="BI335" s="72"/>
    </row>
    <row r="336" spans="3:61" s="88" customFormat="1" x14ac:dyDescent="0.2">
      <c r="C336" s="91"/>
      <c r="D336" s="72"/>
      <c r="E336" s="91"/>
      <c r="F336" s="72"/>
      <c r="G336" s="81"/>
      <c r="H336" s="81"/>
      <c r="AN336" s="92"/>
      <c r="AO336" s="92"/>
      <c r="AP336" s="92"/>
      <c r="AQ336" s="92"/>
      <c r="AR336" s="92"/>
      <c r="AS336" s="86"/>
      <c r="AT336" s="86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2"/>
      <c r="BG336" s="72"/>
      <c r="BH336" s="72"/>
      <c r="BI336" s="72"/>
    </row>
    <row r="337" spans="3:61" s="88" customFormat="1" x14ac:dyDescent="0.2">
      <c r="C337" s="91"/>
      <c r="D337" s="72"/>
      <c r="E337" s="91"/>
      <c r="F337" s="72"/>
      <c r="G337" s="81"/>
      <c r="H337" s="81"/>
      <c r="AN337" s="92"/>
      <c r="AO337" s="92"/>
      <c r="AP337" s="92"/>
      <c r="AQ337" s="92"/>
      <c r="AR337" s="92"/>
      <c r="AS337" s="86"/>
      <c r="AT337" s="86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2"/>
      <c r="BG337" s="72"/>
      <c r="BH337" s="72"/>
      <c r="BI337" s="72"/>
    </row>
    <row r="338" spans="3:61" s="88" customFormat="1" x14ac:dyDescent="0.2">
      <c r="C338" s="91"/>
      <c r="D338" s="72"/>
      <c r="E338" s="91"/>
      <c r="F338" s="72"/>
      <c r="G338" s="81"/>
      <c r="H338" s="81"/>
      <c r="AN338" s="92"/>
      <c r="AO338" s="92"/>
      <c r="AP338" s="92"/>
      <c r="AQ338" s="92"/>
      <c r="AR338" s="92"/>
      <c r="AS338" s="86"/>
      <c r="AT338" s="86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2"/>
      <c r="BG338" s="72"/>
      <c r="BH338" s="72"/>
      <c r="BI338" s="72"/>
    </row>
    <row r="339" spans="3:61" s="88" customFormat="1" x14ac:dyDescent="0.2">
      <c r="C339" s="91"/>
      <c r="D339" s="72"/>
      <c r="E339" s="91"/>
      <c r="F339" s="72"/>
      <c r="G339" s="81"/>
      <c r="H339" s="81"/>
      <c r="AN339" s="92"/>
      <c r="AO339" s="92"/>
      <c r="AP339" s="92"/>
      <c r="AQ339" s="92"/>
      <c r="AR339" s="92"/>
      <c r="AS339" s="86"/>
      <c r="AT339" s="86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2"/>
      <c r="BG339" s="72"/>
      <c r="BH339" s="72"/>
      <c r="BI339" s="72"/>
    </row>
    <row r="340" spans="3:61" s="88" customFormat="1" x14ac:dyDescent="0.2">
      <c r="C340" s="91"/>
      <c r="D340" s="72"/>
      <c r="E340" s="91"/>
      <c r="F340" s="72"/>
      <c r="G340" s="81"/>
      <c r="H340" s="81"/>
      <c r="AN340" s="92"/>
      <c r="AO340" s="92"/>
      <c r="AP340" s="92"/>
      <c r="AQ340" s="92"/>
      <c r="AR340" s="92"/>
      <c r="AS340" s="86"/>
      <c r="AT340" s="86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2"/>
      <c r="BG340" s="72"/>
      <c r="BH340" s="72"/>
      <c r="BI340" s="72"/>
    </row>
    <row r="341" spans="3:61" s="88" customFormat="1" x14ac:dyDescent="0.2">
      <c r="C341" s="91"/>
      <c r="D341" s="72"/>
      <c r="E341" s="91"/>
      <c r="F341" s="72"/>
      <c r="G341" s="81"/>
      <c r="H341" s="81"/>
      <c r="AN341" s="92"/>
      <c r="AO341" s="92"/>
      <c r="AP341" s="92"/>
      <c r="AQ341" s="92"/>
      <c r="AR341" s="92"/>
      <c r="AS341" s="86"/>
      <c r="AT341" s="86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2"/>
      <c r="BG341" s="72"/>
      <c r="BH341" s="72"/>
      <c r="BI341" s="72"/>
    </row>
    <row r="342" spans="3:61" s="88" customFormat="1" x14ac:dyDescent="0.2">
      <c r="C342" s="91"/>
      <c r="D342" s="72"/>
      <c r="E342" s="91"/>
      <c r="F342" s="72"/>
      <c r="G342" s="81"/>
      <c r="H342" s="81"/>
      <c r="AN342" s="92"/>
      <c r="AO342" s="92"/>
      <c r="AP342" s="92"/>
      <c r="AQ342" s="92"/>
      <c r="AR342" s="92"/>
      <c r="AS342" s="86"/>
      <c r="AT342" s="86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2"/>
      <c r="BG342" s="72"/>
      <c r="BH342" s="72"/>
      <c r="BI342" s="72"/>
    </row>
    <row r="343" spans="3:61" s="88" customFormat="1" x14ac:dyDescent="0.2">
      <c r="C343" s="91"/>
      <c r="D343" s="72"/>
      <c r="E343" s="91"/>
      <c r="F343" s="72"/>
      <c r="G343" s="81"/>
      <c r="H343" s="81"/>
      <c r="AN343" s="92"/>
      <c r="AO343" s="92"/>
      <c r="AP343" s="92"/>
      <c r="AQ343" s="92"/>
      <c r="AR343" s="92"/>
      <c r="AS343" s="86"/>
      <c r="AT343" s="86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2"/>
      <c r="BG343" s="72"/>
      <c r="BH343" s="72"/>
      <c r="BI343" s="72"/>
    </row>
    <row r="344" spans="3:61" s="88" customFormat="1" x14ac:dyDescent="0.2">
      <c r="C344" s="91"/>
      <c r="D344" s="72"/>
      <c r="E344" s="91"/>
      <c r="F344" s="72"/>
      <c r="G344" s="81"/>
      <c r="H344" s="81"/>
      <c r="AN344" s="92"/>
      <c r="AO344" s="92"/>
      <c r="AP344" s="92"/>
      <c r="AQ344" s="92"/>
      <c r="AR344" s="92"/>
      <c r="AS344" s="86"/>
      <c r="AT344" s="86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2"/>
      <c r="BG344" s="72"/>
      <c r="BH344" s="72"/>
      <c r="BI344" s="72"/>
    </row>
    <row r="345" spans="3:61" s="88" customFormat="1" x14ac:dyDescent="0.2">
      <c r="C345" s="91"/>
      <c r="D345" s="72"/>
      <c r="E345" s="91"/>
      <c r="F345" s="72"/>
      <c r="G345" s="81"/>
      <c r="H345" s="81"/>
      <c r="AN345" s="92"/>
      <c r="AO345" s="92"/>
      <c r="AP345" s="92"/>
      <c r="AQ345" s="92"/>
      <c r="AR345" s="92"/>
      <c r="AS345" s="86"/>
      <c r="AT345" s="86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2"/>
      <c r="BG345" s="72"/>
      <c r="BH345" s="72"/>
      <c r="BI345" s="72"/>
    </row>
    <row r="346" spans="3:61" s="88" customFormat="1" x14ac:dyDescent="0.2">
      <c r="C346" s="91"/>
      <c r="D346" s="72"/>
      <c r="E346" s="91"/>
      <c r="F346" s="72"/>
      <c r="G346" s="81"/>
      <c r="H346" s="81"/>
      <c r="AN346" s="92"/>
      <c r="AO346" s="92"/>
      <c r="AP346" s="92"/>
      <c r="AQ346" s="92"/>
      <c r="AR346" s="92"/>
      <c r="AS346" s="86"/>
      <c r="AT346" s="86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2"/>
      <c r="BG346" s="72"/>
      <c r="BH346" s="72"/>
      <c r="BI346" s="72"/>
    </row>
    <row r="347" spans="3:61" s="88" customFormat="1" x14ac:dyDescent="0.2">
      <c r="C347" s="91"/>
      <c r="D347" s="72"/>
      <c r="E347" s="91"/>
      <c r="F347" s="72"/>
      <c r="G347" s="81"/>
      <c r="H347" s="81"/>
      <c r="AN347" s="92"/>
      <c r="AO347" s="92"/>
      <c r="AP347" s="92"/>
      <c r="AQ347" s="92"/>
      <c r="AR347" s="92"/>
      <c r="AS347" s="86"/>
      <c r="AT347" s="86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2"/>
      <c r="BG347" s="72"/>
      <c r="BH347" s="72"/>
      <c r="BI347" s="72"/>
    </row>
    <row r="348" spans="3:61" s="88" customFormat="1" x14ac:dyDescent="0.2">
      <c r="C348" s="91"/>
      <c r="D348" s="72"/>
      <c r="E348" s="91"/>
      <c r="F348" s="72"/>
      <c r="G348" s="81"/>
      <c r="H348" s="81"/>
      <c r="AN348" s="92"/>
      <c r="AO348" s="92"/>
      <c r="AP348" s="92"/>
      <c r="AQ348" s="92"/>
      <c r="AR348" s="92"/>
      <c r="AS348" s="86"/>
      <c r="AT348" s="86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2"/>
      <c r="BG348" s="72"/>
      <c r="BH348" s="72"/>
      <c r="BI348" s="72"/>
    </row>
    <row r="349" spans="3:61" s="88" customFormat="1" x14ac:dyDescent="0.2">
      <c r="C349" s="91"/>
      <c r="D349" s="72"/>
      <c r="E349" s="91"/>
      <c r="F349" s="72"/>
      <c r="G349" s="81"/>
      <c r="H349" s="81"/>
      <c r="AN349" s="92"/>
      <c r="AO349" s="92"/>
      <c r="AP349" s="92"/>
      <c r="AQ349" s="92"/>
      <c r="AR349" s="92"/>
      <c r="AS349" s="86"/>
      <c r="AT349" s="86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2"/>
      <c r="BG349" s="72"/>
      <c r="BH349" s="72"/>
      <c r="BI349" s="72"/>
    </row>
    <row r="350" spans="3:61" s="88" customFormat="1" x14ac:dyDescent="0.2">
      <c r="C350" s="91"/>
      <c r="D350" s="72"/>
      <c r="E350" s="91"/>
      <c r="F350" s="72"/>
      <c r="G350" s="96"/>
      <c r="H350" s="96"/>
      <c r="AN350" s="92"/>
      <c r="AO350" s="92"/>
      <c r="AP350" s="92"/>
      <c r="AQ350" s="92"/>
      <c r="AR350" s="92"/>
      <c r="AS350" s="86"/>
      <c r="AT350" s="86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2"/>
      <c r="BG350" s="72"/>
      <c r="BH350" s="72"/>
      <c r="BI350" s="72"/>
    </row>
    <row r="351" spans="3:61" s="88" customFormat="1" x14ac:dyDescent="0.2">
      <c r="C351" s="91"/>
      <c r="D351" s="72"/>
      <c r="E351" s="91"/>
      <c r="F351" s="72"/>
      <c r="G351" s="96"/>
      <c r="H351" s="96"/>
      <c r="AN351" s="92"/>
      <c r="AO351" s="92"/>
      <c r="AP351" s="92"/>
      <c r="AQ351" s="92"/>
      <c r="AR351" s="92"/>
      <c r="AS351" s="86"/>
      <c r="AT351" s="86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  <c r="BG351" s="72"/>
      <c r="BH351" s="72"/>
      <c r="BI351" s="72"/>
    </row>
    <row r="352" spans="3:61" s="88" customFormat="1" x14ac:dyDescent="0.2">
      <c r="C352" s="91"/>
      <c r="D352" s="72"/>
      <c r="E352" s="91"/>
      <c r="F352" s="72"/>
      <c r="G352" s="81"/>
      <c r="H352" s="81"/>
      <c r="AN352" s="92"/>
      <c r="AO352" s="92"/>
      <c r="AP352" s="92"/>
      <c r="AQ352" s="92"/>
      <c r="AR352" s="92"/>
      <c r="AS352" s="86"/>
      <c r="AT352" s="86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2"/>
      <c r="BG352" s="72"/>
      <c r="BH352" s="72"/>
      <c r="BI352" s="72"/>
    </row>
    <row r="353" spans="3:61" s="88" customFormat="1" x14ac:dyDescent="0.2">
      <c r="C353" s="91"/>
      <c r="D353" s="72"/>
      <c r="E353" s="91"/>
      <c r="F353" s="72"/>
      <c r="G353" s="81"/>
      <c r="H353" s="81"/>
      <c r="AN353" s="92"/>
      <c r="AO353" s="92"/>
      <c r="AP353" s="92"/>
      <c r="AQ353" s="92"/>
      <c r="AR353" s="92"/>
      <c r="AS353" s="86"/>
      <c r="AT353" s="86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2"/>
      <c r="BG353" s="72"/>
      <c r="BH353" s="72"/>
      <c r="BI353" s="72"/>
    </row>
    <row r="354" spans="3:61" s="88" customFormat="1" x14ac:dyDescent="0.2">
      <c r="C354" s="91"/>
      <c r="D354" s="72"/>
      <c r="E354" s="91"/>
      <c r="F354" s="72"/>
      <c r="G354" s="81"/>
      <c r="H354" s="81"/>
      <c r="AN354" s="92"/>
      <c r="AO354" s="92"/>
      <c r="AP354" s="92"/>
      <c r="AQ354" s="92"/>
      <c r="AR354" s="92"/>
      <c r="AS354" s="86"/>
      <c r="AT354" s="86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2"/>
      <c r="BG354" s="72"/>
      <c r="BH354" s="72"/>
      <c r="BI354" s="72"/>
    </row>
    <row r="355" spans="3:61" s="88" customFormat="1" x14ac:dyDescent="0.2">
      <c r="C355" s="91"/>
      <c r="D355" s="72"/>
      <c r="E355" s="91"/>
      <c r="F355" s="72"/>
      <c r="G355" s="81"/>
      <c r="H355" s="81"/>
      <c r="AN355" s="92"/>
      <c r="AO355" s="92"/>
      <c r="AP355" s="92"/>
      <c r="AQ355" s="92"/>
      <c r="AR355" s="92"/>
      <c r="AS355" s="86"/>
      <c r="AT355" s="86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2"/>
      <c r="BG355" s="72"/>
      <c r="BH355" s="72"/>
      <c r="BI355" s="72"/>
    </row>
    <row r="356" spans="3:61" s="88" customFormat="1" x14ac:dyDescent="0.2">
      <c r="C356" s="91"/>
      <c r="D356" s="72"/>
      <c r="E356" s="91"/>
      <c r="F356" s="72"/>
      <c r="G356" s="81"/>
      <c r="H356" s="81"/>
      <c r="AN356" s="92"/>
      <c r="AO356" s="92"/>
      <c r="AP356" s="92"/>
      <c r="AQ356" s="92"/>
      <c r="AR356" s="92"/>
      <c r="AS356" s="86"/>
      <c r="AT356" s="86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2"/>
      <c r="BG356" s="72"/>
      <c r="BH356" s="72"/>
      <c r="BI356" s="72"/>
    </row>
    <row r="357" spans="3:61" s="88" customFormat="1" x14ac:dyDescent="0.2">
      <c r="C357" s="91"/>
      <c r="D357" s="72"/>
      <c r="E357" s="91"/>
      <c r="F357" s="72"/>
      <c r="G357" s="96"/>
      <c r="H357" s="96"/>
      <c r="AN357" s="92"/>
      <c r="AO357" s="92"/>
      <c r="AP357" s="92"/>
      <c r="AQ357" s="92"/>
      <c r="AR357" s="92"/>
      <c r="AS357" s="86"/>
      <c r="AT357" s="86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2"/>
      <c r="BG357" s="72"/>
      <c r="BH357" s="72"/>
      <c r="BI357" s="72"/>
    </row>
    <row r="358" spans="3:61" s="88" customFormat="1" x14ac:dyDescent="0.2">
      <c r="C358" s="91"/>
      <c r="D358" s="72"/>
      <c r="E358" s="91"/>
      <c r="F358" s="72"/>
      <c r="G358" s="81"/>
      <c r="H358" s="81"/>
      <c r="AN358" s="92"/>
      <c r="AO358" s="92"/>
      <c r="AP358" s="92"/>
      <c r="AQ358" s="92"/>
      <c r="AR358" s="92"/>
      <c r="AS358" s="86"/>
      <c r="AT358" s="86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2"/>
      <c r="BG358" s="72"/>
      <c r="BH358" s="72"/>
      <c r="BI358" s="72"/>
    </row>
    <row r="359" spans="3:61" s="88" customFormat="1" x14ac:dyDescent="0.2">
      <c r="C359" s="91"/>
      <c r="D359" s="72"/>
      <c r="E359" s="91"/>
      <c r="F359" s="72"/>
      <c r="G359" s="81"/>
      <c r="H359" s="81"/>
      <c r="AN359" s="92"/>
      <c r="AO359" s="92"/>
      <c r="AP359" s="92"/>
      <c r="AQ359" s="92"/>
      <c r="AR359" s="92"/>
      <c r="AS359" s="86"/>
      <c r="AT359" s="86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2"/>
      <c r="BG359" s="72"/>
      <c r="BH359" s="72"/>
      <c r="BI359" s="72"/>
    </row>
    <row r="360" spans="3:61" s="88" customFormat="1" x14ac:dyDescent="0.2">
      <c r="C360" s="91"/>
      <c r="D360" s="72"/>
      <c r="E360" s="91"/>
      <c r="F360" s="72"/>
      <c r="G360" s="81"/>
      <c r="H360" s="81"/>
      <c r="AN360" s="92"/>
      <c r="AO360" s="92"/>
      <c r="AP360" s="92"/>
      <c r="AQ360" s="92"/>
      <c r="AR360" s="92"/>
      <c r="AS360" s="86"/>
      <c r="AT360" s="86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2"/>
      <c r="BG360" s="72"/>
      <c r="BH360" s="72"/>
      <c r="BI360" s="72"/>
    </row>
    <row r="361" spans="3:61" s="88" customFormat="1" x14ac:dyDescent="0.2">
      <c r="C361" s="91"/>
      <c r="D361" s="72"/>
      <c r="E361" s="91"/>
      <c r="F361" s="72"/>
      <c r="G361" s="96"/>
      <c r="H361" s="96"/>
      <c r="AN361" s="92"/>
      <c r="AO361" s="92"/>
      <c r="AP361" s="92"/>
      <c r="AQ361" s="92"/>
      <c r="AR361" s="92"/>
      <c r="AS361" s="86"/>
      <c r="AT361" s="86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2"/>
      <c r="BG361" s="72"/>
      <c r="BH361" s="72"/>
      <c r="BI361" s="72"/>
    </row>
    <row r="362" spans="3:61" s="88" customFormat="1" x14ac:dyDescent="0.2">
      <c r="C362" s="91"/>
      <c r="D362" s="72"/>
      <c r="E362" s="91"/>
      <c r="F362" s="72"/>
      <c r="G362" s="81"/>
      <c r="H362" s="81"/>
      <c r="AN362" s="92"/>
      <c r="AO362" s="92"/>
      <c r="AP362" s="92"/>
      <c r="AQ362" s="92"/>
      <c r="AR362" s="92"/>
      <c r="AS362" s="86"/>
      <c r="AT362" s="86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2"/>
      <c r="BG362" s="72"/>
      <c r="BH362" s="72"/>
      <c r="BI362" s="72"/>
    </row>
    <row r="363" spans="3:61" s="88" customFormat="1" x14ac:dyDescent="0.2">
      <c r="C363" s="91"/>
      <c r="D363" s="72"/>
      <c r="E363" s="91"/>
      <c r="F363" s="72"/>
      <c r="G363" s="81"/>
      <c r="H363" s="81"/>
      <c r="AN363" s="92"/>
      <c r="AO363" s="92"/>
      <c r="AP363" s="92"/>
      <c r="AQ363" s="92"/>
      <c r="AR363" s="92"/>
      <c r="AS363" s="86"/>
      <c r="AT363" s="86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2"/>
      <c r="BG363" s="72"/>
      <c r="BH363" s="72"/>
      <c r="BI363" s="72"/>
    </row>
    <row r="364" spans="3:61" s="88" customFormat="1" x14ac:dyDescent="0.2">
      <c r="C364" s="91"/>
      <c r="D364" s="72"/>
      <c r="E364" s="91"/>
      <c r="F364" s="72"/>
      <c r="G364" s="81"/>
      <c r="H364" s="81"/>
      <c r="AN364" s="92"/>
      <c r="AO364" s="92"/>
      <c r="AP364" s="92"/>
      <c r="AQ364" s="92"/>
      <c r="AR364" s="92"/>
      <c r="AS364" s="86"/>
      <c r="AT364" s="86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  <c r="BG364" s="72"/>
      <c r="BH364" s="72"/>
      <c r="BI364" s="72"/>
    </row>
    <row r="365" spans="3:61" s="88" customFormat="1" x14ac:dyDescent="0.2">
      <c r="C365" s="91"/>
      <c r="D365" s="72"/>
      <c r="E365" s="91"/>
      <c r="F365" s="72"/>
      <c r="G365" s="81"/>
      <c r="H365" s="81"/>
      <c r="AN365" s="92"/>
      <c r="AO365" s="92"/>
      <c r="AP365" s="92"/>
      <c r="AQ365" s="92"/>
      <c r="AR365" s="92"/>
      <c r="AS365" s="86"/>
      <c r="AT365" s="86"/>
      <c r="AU365" s="72"/>
      <c r="AV365" s="72"/>
      <c r="AW365" s="72"/>
      <c r="AX365" s="72"/>
      <c r="AY365" s="72"/>
      <c r="AZ365" s="72"/>
      <c r="BA365" s="72"/>
      <c r="BB365" s="72"/>
      <c r="BC365" s="72"/>
      <c r="BD365" s="72"/>
      <c r="BE365" s="72"/>
      <c r="BF365" s="72"/>
      <c r="BG365" s="72"/>
      <c r="BH365" s="72"/>
      <c r="BI365" s="72"/>
    </row>
    <row r="366" spans="3:61" s="88" customFormat="1" x14ac:dyDescent="0.2">
      <c r="C366" s="91"/>
      <c r="D366" s="72"/>
      <c r="E366" s="91"/>
      <c r="F366" s="72"/>
      <c r="G366" s="81"/>
      <c r="H366" s="81"/>
      <c r="AN366" s="92"/>
      <c r="AO366" s="92"/>
      <c r="AP366" s="92"/>
      <c r="AQ366" s="92"/>
      <c r="AR366" s="92"/>
      <c r="AS366" s="86"/>
      <c r="AT366" s="86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2"/>
      <c r="BG366" s="72"/>
      <c r="BH366" s="72"/>
      <c r="BI366" s="72"/>
    </row>
    <row r="367" spans="3:61" s="88" customFormat="1" x14ac:dyDescent="0.2">
      <c r="C367" s="91"/>
      <c r="D367" s="72"/>
      <c r="E367" s="91"/>
      <c r="F367" s="72"/>
      <c r="G367" s="81"/>
      <c r="H367" s="81"/>
      <c r="AN367" s="92"/>
      <c r="AO367" s="92"/>
      <c r="AP367" s="92"/>
      <c r="AQ367" s="92"/>
      <c r="AR367" s="92"/>
      <c r="AS367" s="86"/>
      <c r="AT367" s="86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2"/>
      <c r="BG367" s="72"/>
      <c r="BH367" s="72"/>
      <c r="BI367" s="72"/>
    </row>
    <row r="368" spans="3:61" s="88" customFormat="1" x14ac:dyDescent="0.2">
      <c r="C368" s="91"/>
      <c r="D368" s="72"/>
      <c r="E368" s="91"/>
      <c r="F368" s="72"/>
      <c r="G368" s="81"/>
      <c r="H368" s="81"/>
      <c r="AN368" s="92"/>
      <c r="AO368" s="92"/>
      <c r="AP368" s="92"/>
      <c r="AQ368" s="92"/>
      <c r="AR368" s="92"/>
      <c r="AS368" s="86"/>
      <c r="AT368" s="86"/>
      <c r="AU368" s="72"/>
      <c r="AV368" s="72"/>
      <c r="AW368" s="72"/>
      <c r="AX368" s="72"/>
      <c r="AY368" s="72"/>
      <c r="AZ368" s="72"/>
      <c r="BA368" s="72"/>
      <c r="BB368" s="72"/>
      <c r="BC368" s="72"/>
      <c r="BD368" s="72"/>
      <c r="BE368" s="72"/>
      <c r="BF368" s="72"/>
      <c r="BG368" s="72"/>
      <c r="BH368" s="72"/>
      <c r="BI368" s="72"/>
    </row>
    <row r="369" spans="3:61" s="88" customFormat="1" x14ac:dyDescent="0.2">
      <c r="C369" s="91"/>
      <c r="D369" s="72"/>
      <c r="E369" s="91"/>
      <c r="F369" s="72"/>
      <c r="G369" s="96"/>
      <c r="H369" s="96"/>
      <c r="AN369" s="92"/>
      <c r="AO369" s="92"/>
      <c r="AP369" s="92"/>
      <c r="AQ369" s="92"/>
      <c r="AR369" s="92"/>
      <c r="AS369" s="86"/>
      <c r="AT369" s="86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2"/>
      <c r="BG369" s="72"/>
      <c r="BH369" s="72"/>
      <c r="BI369" s="72"/>
    </row>
    <row r="370" spans="3:61" s="88" customFormat="1" x14ac:dyDescent="0.2">
      <c r="C370" s="91"/>
      <c r="D370" s="72"/>
      <c r="E370" s="91"/>
      <c r="F370" s="72"/>
      <c r="G370" s="81"/>
      <c r="H370" s="81"/>
      <c r="AN370" s="92"/>
      <c r="AO370" s="92"/>
      <c r="AP370" s="92"/>
      <c r="AQ370" s="92"/>
      <c r="AR370" s="92"/>
      <c r="AS370" s="86"/>
      <c r="AT370" s="86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2"/>
      <c r="BG370" s="72"/>
      <c r="BH370" s="72"/>
      <c r="BI370" s="72"/>
    </row>
    <row r="371" spans="3:61" s="88" customFormat="1" x14ac:dyDescent="0.2">
      <c r="C371" s="91"/>
      <c r="D371" s="72"/>
      <c r="E371" s="91"/>
      <c r="F371" s="72"/>
      <c r="G371" s="81"/>
      <c r="H371" s="81"/>
      <c r="AN371" s="92"/>
      <c r="AO371" s="92"/>
      <c r="AP371" s="92"/>
      <c r="AQ371" s="92"/>
      <c r="AR371" s="92"/>
      <c r="AS371" s="86"/>
      <c r="AT371" s="86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2"/>
      <c r="BG371" s="72"/>
      <c r="BH371" s="72"/>
      <c r="BI371" s="72"/>
    </row>
    <row r="372" spans="3:61" s="88" customFormat="1" x14ac:dyDescent="0.2">
      <c r="C372" s="91"/>
      <c r="D372" s="72"/>
      <c r="E372" s="91"/>
      <c r="F372" s="72"/>
      <c r="G372" s="96"/>
      <c r="H372" s="96"/>
      <c r="AN372" s="92"/>
      <c r="AO372" s="92"/>
      <c r="AP372" s="92"/>
      <c r="AQ372" s="92"/>
      <c r="AR372" s="92"/>
      <c r="AS372" s="86"/>
      <c r="AT372" s="86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2"/>
      <c r="BG372" s="72"/>
      <c r="BH372" s="72"/>
      <c r="BI372" s="72"/>
    </row>
    <row r="373" spans="3:61" s="88" customFormat="1" x14ac:dyDescent="0.2">
      <c r="C373" s="91"/>
      <c r="D373" s="72"/>
      <c r="E373" s="91"/>
      <c r="F373" s="72"/>
      <c r="G373" s="81"/>
      <c r="H373" s="81"/>
      <c r="AN373" s="92"/>
      <c r="AO373" s="92"/>
      <c r="AP373" s="92"/>
      <c r="AQ373" s="92"/>
      <c r="AR373" s="92"/>
      <c r="AS373" s="86"/>
      <c r="AT373" s="86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2"/>
      <c r="BG373" s="72"/>
      <c r="BH373" s="72"/>
      <c r="BI373" s="72"/>
    </row>
    <row r="374" spans="3:61" s="88" customFormat="1" x14ac:dyDescent="0.2">
      <c r="C374" s="91"/>
      <c r="D374" s="72"/>
      <c r="E374" s="91"/>
      <c r="F374" s="72"/>
      <c r="G374" s="81"/>
      <c r="H374" s="81"/>
      <c r="AN374" s="92"/>
      <c r="AO374" s="92"/>
      <c r="AP374" s="92"/>
      <c r="AQ374" s="92"/>
      <c r="AR374" s="92"/>
      <c r="AS374" s="86"/>
      <c r="AT374" s="86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2"/>
      <c r="BG374" s="72"/>
      <c r="BH374" s="72"/>
      <c r="BI374" s="72"/>
    </row>
    <row r="375" spans="3:61" s="88" customFormat="1" x14ac:dyDescent="0.2">
      <c r="C375" s="91"/>
      <c r="D375" s="72"/>
      <c r="E375" s="91"/>
      <c r="F375" s="72"/>
      <c r="G375" s="96"/>
      <c r="H375" s="96"/>
      <c r="AN375" s="92"/>
      <c r="AO375" s="92"/>
      <c r="AP375" s="92"/>
      <c r="AQ375" s="92"/>
      <c r="AR375" s="92"/>
      <c r="AS375" s="86"/>
      <c r="AT375" s="86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2"/>
      <c r="BG375" s="72"/>
      <c r="BH375" s="72"/>
      <c r="BI375" s="72"/>
    </row>
    <row r="376" spans="3:61" s="88" customFormat="1" x14ac:dyDescent="0.2">
      <c r="C376" s="91"/>
      <c r="D376" s="72"/>
      <c r="E376" s="91"/>
      <c r="F376" s="72"/>
      <c r="G376" s="81"/>
      <c r="H376" s="81"/>
      <c r="AN376" s="92"/>
      <c r="AO376" s="92"/>
      <c r="AP376" s="92"/>
      <c r="AQ376" s="92"/>
      <c r="AR376" s="92"/>
      <c r="AS376" s="86"/>
      <c r="AT376" s="86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2"/>
      <c r="BG376" s="72"/>
      <c r="BH376" s="72"/>
      <c r="BI376" s="72"/>
    </row>
    <row r="377" spans="3:61" s="88" customFormat="1" x14ac:dyDescent="0.2">
      <c r="C377" s="91"/>
      <c r="D377" s="72"/>
      <c r="E377" s="91"/>
      <c r="F377" s="72"/>
      <c r="G377" s="81"/>
      <c r="H377" s="81"/>
      <c r="AN377" s="92"/>
      <c r="AO377" s="92"/>
      <c r="AP377" s="92"/>
      <c r="AQ377" s="92"/>
      <c r="AR377" s="92"/>
      <c r="AS377" s="86"/>
      <c r="AT377" s="86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2"/>
      <c r="BG377" s="72"/>
      <c r="BH377" s="72"/>
      <c r="BI377" s="72"/>
    </row>
    <row r="378" spans="3:61" s="88" customFormat="1" x14ac:dyDescent="0.2">
      <c r="C378" s="91"/>
      <c r="D378" s="72"/>
      <c r="E378" s="91"/>
      <c r="F378" s="72"/>
      <c r="G378" s="96"/>
      <c r="H378" s="96"/>
      <c r="AN378" s="92"/>
      <c r="AO378" s="92"/>
      <c r="AP378" s="92"/>
      <c r="AQ378" s="92"/>
      <c r="AR378" s="92"/>
      <c r="AS378" s="86"/>
      <c r="AT378" s="86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2"/>
      <c r="BG378" s="72"/>
      <c r="BH378" s="72"/>
      <c r="BI378" s="72"/>
    </row>
    <row r="379" spans="3:61" s="88" customFormat="1" x14ac:dyDescent="0.2">
      <c r="C379" s="91"/>
      <c r="D379" s="72"/>
      <c r="E379" s="91"/>
      <c r="F379" s="72"/>
      <c r="G379" s="81"/>
      <c r="H379" s="81"/>
      <c r="AN379" s="92"/>
      <c r="AO379" s="92"/>
      <c r="AP379" s="92"/>
      <c r="AQ379" s="92"/>
      <c r="AR379" s="92"/>
      <c r="AS379" s="86"/>
      <c r="AT379" s="86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2"/>
      <c r="BG379" s="72"/>
      <c r="BH379" s="72"/>
      <c r="BI379" s="72"/>
    </row>
    <row r="380" spans="3:61" s="88" customFormat="1" x14ac:dyDescent="0.2">
      <c r="C380" s="91"/>
      <c r="D380" s="72"/>
      <c r="E380" s="91"/>
      <c r="F380" s="72"/>
      <c r="G380" s="81"/>
      <c r="H380" s="81"/>
      <c r="AN380" s="92"/>
      <c r="AO380" s="92"/>
      <c r="AP380" s="92"/>
      <c r="AQ380" s="92"/>
      <c r="AR380" s="92"/>
      <c r="AS380" s="86"/>
      <c r="AT380" s="86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2"/>
      <c r="BG380" s="72"/>
      <c r="BH380" s="72"/>
      <c r="BI380" s="72"/>
    </row>
    <row r="381" spans="3:61" s="88" customFormat="1" x14ac:dyDescent="0.2">
      <c r="C381" s="91"/>
      <c r="D381" s="72"/>
      <c r="E381" s="91"/>
      <c r="F381" s="72"/>
      <c r="G381" s="81"/>
      <c r="H381" s="81"/>
      <c r="AN381" s="92"/>
      <c r="AO381" s="92"/>
      <c r="AP381" s="92"/>
      <c r="AQ381" s="92"/>
      <c r="AR381" s="92"/>
      <c r="AS381" s="86"/>
      <c r="AT381" s="86"/>
      <c r="AU381" s="72"/>
      <c r="AV381" s="72"/>
      <c r="AW381" s="72"/>
      <c r="AX381" s="72"/>
      <c r="AY381" s="72"/>
      <c r="AZ381" s="72"/>
      <c r="BA381" s="72"/>
      <c r="BB381" s="72"/>
      <c r="BC381" s="72"/>
      <c r="BD381" s="72"/>
      <c r="BE381" s="72"/>
      <c r="BF381" s="72"/>
      <c r="BG381" s="72"/>
      <c r="BH381" s="72"/>
      <c r="BI381" s="72"/>
    </row>
    <row r="382" spans="3:61" s="88" customFormat="1" x14ac:dyDescent="0.2">
      <c r="C382" s="91"/>
      <c r="D382" s="72"/>
      <c r="E382" s="91"/>
      <c r="F382" s="72"/>
      <c r="G382" s="81"/>
      <c r="H382" s="81"/>
      <c r="AN382" s="92"/>
      <c r="AO382" s="92"/>
      <c r="AP382" s="92"/>
      <c r="AQ382" s="92"/>
      <c r="AR382" s="92"/>
      <c r="AS382" s="86"/>
      <c r="AT382" s="86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2"/>
      <c r="BG382" s="72"/>
      <c r="BH382" s="72"/>
      <c r="BI382" s="72"/>
    </row>
    <row r="383" spans="3:61" s="88" customFormat="1" x14ac:dyDescent="0.2">
      <c r="C383" s="91"/>
      <c r="D383" s="72"/>
      <c r="E383" s="91"/>
      <c r="F383" s="72"/>
      <c r="G383" s="81"/>
      <c r="H383" s="81"/>
      <c r="AN383" s="92"/>
      <c r="AO383" s="92"/>
      <c r="AP383" s="92"/>
      <c r="AQ383" s="92"/>
      <c r="AR383" s="92"/>
      <c r="AS383" s="86"/>
      <c r="AT383" s="86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2"/>
      <c r="BG383" s="72"/>
      <c r="BH383" s="72"/>
      <c r="BI383" s="72"/>
    </row>
    <row r="384" spans="3:61" s="88" customFormat="1" x14ac:dyDescent="0.2">
      <c r="C384" s="91"/>
      <c r="D384" s="72"/>
      <c r="E384" s="91"/>
      <c r="F384" s="72"/>
      <c r="G384" s="81"/>
      <c r="H384" s="81"/>
      <c r="AN384" s="92"/>
      <c r="AO384" s="92"/>
      <c r="AP384" s="92"/>
      <c r="AQ384" s="92"/>
      <c r="AR384" s="92"/>
      <c r="AS384" s="86"/>
      <c r="AT384" s="86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2"/>
      <c r="BG384" s="72"/>
      <c r="BH384" s="72"/>
      <c r="BI384" s="72"/>
    </row>
    <row r="385" spans="3:61" s="88" customFormat="1" x14ac:dyDescent="0.2">
      <c r="C385" s="91"/>
      <c r="D385" s="72"/>
      <c r="E385" s="91"/>
      <c r="F385" s="72"/>
      <c r="G385" s="81"/>
      <c r="H385" s="81"/>
      <c r="AN385" s="92"/>
      <c r="AO385" s="92"/>
      <c r="AP385" s="92"/>
      <c r="AQ385" s="92"/>
      <c r="AR385" s="92"/>
      <c r="AS385" s="86"/>
      <c r="AT385" s="86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2"/>
      <c r="BG385" s="72"/>
      <c r="BH385" s="72"/>
      <c r="BI385" s="72"/>
    </row>
    <row r="386" spans="3:61" s="3" customFormat="1" x14ac:dyDescent="0.2">
      <c r="C386" s="91"/>
      <c r="D386" s="72"/>
      <c r="E386" s="2"/>
      <c r="F386" s="1"/>
      <c r="G386" s="97"/>
      <c r="H386" s="97"/>
      <c r="AN386" s="4"/>
      <c r="AO386" s="92"/>
      <c r="AP386" s="92"/>
      <c r="AQ386" s="92"/>
      <c r="AR386" s="92"/>
      <c r="AS386" s="5"/>
      <c r="AT386" s="5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3:61" s="3" customFormat="1" x14ac:dyDescent="0.2">
      <c r="C387" s="2"/>
      <c r="D387" s="1"/>
      <c r="E387" s="2"/>
      <c r="F387" s="1"/>
      <c r="G387" s="98"/>
      <c r="H387" s="98"/>
      <c r="AN387" s="4"/>
      <c r="AO387" s="4"/>
      <c r="AP387" s="4"/>
      <c r="AQ387" s="4"/>
      <c r="AR387" s="4"/>
      <c r="AS387" s="5"/>
      <c r="AT387" s="5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3:61" s="3" customFormat="1" x14ac:dyDescent="0.2">
      <c r="C388" s="2"/>
      <c r="D388" s="1"/>
      <c r="E388" s="2"/>
      <c r="F388" s="1"/>
      <c r="G388" s="98"/>
      <c r="H388" s="98"/>
      <c r="AN388" s="4"/>
      <c r="AO388" s="4"/>
      <c r="AP388" s="4"/>
      <c r="AQ388" s="4"/>
      <c r="AR388" s="4"/>
      <c r="AS388" s="5"/>
      <c r="AT388" s="5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3:61" s="3" customFormat="1" x14ac:dyDescent="0.2">
      <c r="C389" s="2"/>
      <c r="D389" s="1"/>
      <c r="E389" s="2"/>
      <c r="F389" s="1"/>
      <c r="G389" s="97"/>
      <c r="H389" s="97"/>
      <c r="AN389" s="4"/>
      <c r="AO389" s="4"/>
      <c r="AP389" s="4"/>
      <c r="AQ389" s="4"/>
      <c r="AR389" s="4"/>
      <c r="AS389" s="5"/>
      <c r="AT389" s="5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3:61" s="3" customFormat="1" x14ac:dyDescent="0.2">
      <c r="C390" s="2"/>
      <c r="D390" s="1"/>
      <c r="E390" s="2"/>
      <c r="F390" s="1"/>
      <c r="G390" s="97"/>
      <c r="H390" s="97"/>
      <c r="AN390" s="4"/>
      <c r="AO390" s="4"/>
      <c r="AP390" s="4"/>
      <c r="AQ390" s="4"/>
      <c r="AR390" s="4"/>
      <c r="AS390" s="5"/>
      <c r="AT390" s="5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3:61" s="3" customFormat="1" x14ac:dyDescent="0.2">
      <c r="C391" s="2"/>
      <c r="D391" s="1"/>
      <c r="E391" s="2"/>
      <c r="F391" s="1"/>
      <c r="G391" s="97"/>
      <c r="H391" s="97"/>
      <c r="AN391" s="4"/>
      <c r="AO391" s="4"/>
      <c r="AP391" s="4"/>
      <c r="AQ391" s="4"/>
      <c r="AR391" s="4"/>
      <c r="AS391" s="5"/>
      <c r="AT391" s="5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3:61" s="3" customFormat="1" x14ac:dyDescent="0.2">
      <c r="C392" s="2"/>
      <c r="D392" s="1"/>
      <c r="E392" s="2"/>
      <c r="F392" s="1"/>
      <c r="G392" s="97"/>
      <c r="H392" s="97"/>
      <c r="AN392" s="4"/>
      <c r="AO392" s="4"/>
      <c r="AP392" s="4"/>
      <c r="AQ392" s="4"/>
      <c r="AR392" s="4"/>
      <c r="AS392" s="5"/>
      <c r="AT392" s="5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3:61" s="3" customFormat="1" x14ac:dyDescent="0.2">
      <c r="C393" s="2"/>
      <c r="D393" s="1"/>
      <c r="E393" s="2"/>
      <c r="F393" s="1"/>
      <c r="G393" s="98"/>
      <c r="H393" s="98"/>
      <c r="AN393" s="4"/>
      <c r="AO393" s="4"/>
      <c r="AP393" s="4"/>
      <c r="AQ393" s="4"/>
      <c r="AR393" s="4"/>
      <c r="AS393" s="5"/>
      <c r="AT393" s="5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3:61" s="3" customFormat="1" x14ac:dyDescent="0.2">
      <c r="C394" s="2"/>
      <c r="D394" s="1"/>
      <c r="E394" s="2"/>
      <c r="F394" s="1"/>
      <c r="G394" s="97"/>
      <c r="H394" s="97"/>
      <c r="AN394" s="4"/>
      <c r="AO394" s="4"/>
      <c r="AP394" s="4"/>
      <c r="AQ394" s="4"/>
      <c r="AR394" s="4"/>
      <c r="AS394" s="5"/>
      <c r="AT394" s="5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3:61" s="3" customFormat="1" x14ac:dyDescent="0.2">
      <c r="C395" s="2"/>
      <c r="D395" s="1"/>
      <c r="E395" s="2"/>
      <c r="F395" s="1"/>
      <c r="G395" s="97"/>
      <c r="H395" s="97"/>
      <c r="AN395" s="4"/>
      <c r="AO395" s="4"/>
      <c r="AP395" s="4"/>
      <c r="AQ395" s="4"/>
      <c r="AR395" s="4"/>
      <c r="AS395" s="5"/>
      <c r="AT395" s="5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3:61" s="3" customFormat="1" x14ac:dyDescent="0.2">
      <c r="C396" s="2"/>
      <c r="D396" s="1"/>
      <c r="E396" s="2"/>
      <c r="F396" s="1"/>
      <c r="G396" s="97"/>
      <c r="H396" s="97"/>
      <c r="AN396" s="4"/>
      <c r="AO396" s="4"/>
      <c r="AP396" s="4"/>
      <c r="AQ396" s="4"/>
      <c r="AR396" s="4"/>
      <c r="AS396" s="5"/>
      <c r="AT396" s="5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3:61" s="3" customFormat="1" x14ac:dyDescent="0.2">
      <c r="C397" s="2"/>
      <c r="D397" s="1"/>
      <c r="E397" s="2"/>
      <c r="F397" s="1"/>
      <c r="G397" s="97"/>
      <c r="H397" s="97"/>
      <c r="AN397" s="4"/>
      <c r="AO397" s="4"/>
      <c r="AP397" s="4"/>
      <c r="AQ397" s="4"/>
      <c r="AR397" s="4"/>
      <c r="AS397" s="5"/>
      <c r="AT397" s="5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3:61" s="3" customFormat="1" x14ac:dyDescent="0.2">
      <c r="C398" s="2"/>
      <c r="D398" s="1"/>
      <c r="E398" s="2"/>
      <c r="F398" s="1"/>
      <c r="G398" s="98"/>
      <c r="H398" s="98"/>
      <c r="AN398" s="4"/>
      <c r="AO398" s="4"/>
      <c r="AP398" s="4"/>
      <c r="AQ398" s="4"/>
      <c r="AR398" s="4"/>
      <c r="AS398" s="5"/>
      <c r="AT398" s="5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3:61" s="3" customFormat="1" x14ac:dyDescent="0.2">
      <c r="C399" s="2"/>
      <c r="D399" s="1"/>
      <c r="E399" s="2"/>
      <c r="F399" s="1"/>
      <c r="G399" s="97"/>
      <c r="H399" s="97"/>
      <c r="AN399" s="4"/>
      <c r="AO399" s="4"/>
      <c r="AP399" s="4"/>
      <c r="AQ399" s="4"/>
      <c r="AR399" s="4"/>
      <c r="AS399" s="5"/>
      <c r="AT399" s="5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3:61" s="3" customFormat="1" x14ac:dyDescent="0.2">
      <c r="C400" s="2"/>
      <c r="D400" s="1"/>
      <c r="E400" s="2"/>
      <c r="F400" s="1"/>
      <c r="G400" s="97"/>
      <c r="H400" s="97"/>
      <c r="AN400" s="4"/>
      <c r="AO400" s="4"/>
      <c r="AP400" s="4"/>
      <c r="AQ400" s="4"/>
      <c r="AR400" s="4"/>
      <c r="AS400" s="5"/>
      <c r="AT400" s="5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3:61" s="3" customFormat="1" x14ac:dyDescent="0.2">
      <c r="C401" s="2"/>
      <c r="D401" s="1"/>
      <c r="E401" s="2"/>
      <c r="F401" s="1"/>
      <c r="G401" s="97"/>
      <c r="H401" s="97"/>
      <c r="AN401" s="4"/>
      <c r="AO401" s="4"/>
      <c r="AP401" s="4"/>
      <c r="AQ401" s="4"/>
      <c r="AR401" s="4"/>
      <c r="AS401" s="5"/>
      <c r="AT401" s="5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3:61" s="3" customFormat="1" x14ac:dyDescent="0.2">
      <c r="C402" s="2"/>
      <c r="D402" s="1"/>
      <c r="E402" s="2"/>
      <c r="F402" s="1"/>
      <c r="G402" s="98"/>
      <c r="H402" s="98"/>
      <c r="AN402" s="4"/>
      <c r="AO402" s="4"/>
      <c r="AP402" s="4"/>
      <c r="AQ402" s="4"/>
      <c r="AR402" s="4"/>
      <c r="AS402" s="5"/>
      <c r="AT402" s="5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3:61" s="3" customFormat="1" x14ac:dyDescent="0.2">
      <c r="C403" s="2"/>
      <c r="D403" s="1"/>
      <c r="E403" s="2"/>
      <c r="F403" s="1"/>
      <c r="G403" s="98"/>
      <c r="H403" s="98"/>
      <c r="AN403" s="4"/>
      <c r="AO403" s="4"/>
      <c r="AP403" s="4"/>
      <c r="AQ403" s="4"/>
      <c r="AR403" s="4"/>
      <c r="AS403" s="5"/>
      <c r="AT403" s="5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3:61" s="3" customFormat="1" x14ac:dyDescent="0.2">
      <c r="C404" s="2"/>
      <c r="D404" s="1"/>
      <c r="E404" s="2"/>
      <c r="F404" s="1"/>
      <c r="G404" s="97"/>
      <c r="H404" s="97"/>
      <c r="AN404" s="4"/>
      <c r="AO404" s="4"/>
      <c r="AP404" s="4"/>
      <c r="AQ404" s="4"/>
      <c r="AR404" s="4"/>
      <c r="AS404" s="5"/>
      <c r="AT404" s="5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3:61" s="3" customFormat="1" x14ac:dyDescent="0.2">
      <c r="C405" s="2"/>
      <c r="D405" s="1"/>
      <c r="E405" s="2"/>
      <c r="F405" s="1"/>
      <c r="G405" s="97"/>
      <c r="H405" s="97"/>
      <c r="AN405" s="4"/>
      <c r="AO405" s="4"/>
      <c r="AP405" s="4"/>
      <c r="AQ405" s="4"/>
      <c r="AR405" s="4"/>
      <c r="AS405" s="5"/>
      <c r="AT405" s="5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3:61" s="3" customFormat="1" x14ac:dyDescent="0.2">
      <c r="C406" s="2"/>
      <c r="D406" s="1"/>
      <c r="E406" s="2"/>
      <c r="F406" s="1"/>
      <c r="G406" s="97"/>
      <c r="H406" s="97"/>
      <c r="AN406" s="4"/>
      <c r="AO406" s="4"/>
      <c r="AP406" s="4"/>
      <c r="AQ406" s="4"/>
      <c r="AR406" s="4"/>
      <c r="AS406" s="5"/>
      <c r="AT406" s="5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3:61" s="3" customFormat="1" x14ac:dyDescent="0.2">
      <c r="C407" s="2"/>
      <c r="D407" s="1"/>
      <c r="E407" s="2"/>
      <c r="F407" s="1"/>
      <c r="G407" s="97"/>
      <c r="H407" s="97"/>
      <c r="AN407" s="4"/>
      <c r="AO407" s="4"/>
      <c r="AP407" s="4"/>
      <c r="AQ407" s="4"/>
      <c r="AR407" s="4"/>
      <c r="AS407" s="5"/>
      <c r="AT407" s="5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3:61" s="3" customFormat="1" x14ac:dyDescent="0.2">
      <c r="C408" s="2"/>
      <c r="D408" s="1"/>
      <c r="E408" s="2"/>
      <c r="F408" s="1"/>
      <c r="G408" s="97"/>
      <c r="H408" s="97"/>
      <c r="AN408" s="4"/>
      <c r="AO408" s="4"/>
      <c r="AP408" s="4"/>
      <c r="AQ408" s="4"/>
      <c r="AR408" s="4"/>
      <c r="AS408" s="5"/>
      <c r="AT408" s="5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3:61" s="3" customFormat="1" x14ac:dyDescent="0.2">
      <c r="C409" s="2"/>
      <c r="D409" s="1"/>
      <c r="E409" s="2"/>
      <c r="F409" s="1"/>
      <c r="G409" s="97"/>
      <c r="H409" s="97"/>
      <c r="AN409" s="4"/>
      <c r="AO409" s="4"/>
      <c r="AP409" s="4"/>
      <c r="AQ409" s="4"/>
      <c r="AR409" s="4"/>
      <c r="AS409" s="5"/>
      <c r="AT409" s="5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3:61" s="3" customFormat="1" x14ac:dyDescent="0.2">
      <c r="C410" s="2"/>
      <c r="D410" s="1"/>
      <c r="E410" s="2"/>
      <c r="F410" s="1"/>
      <c r="G410" s="97"/>
      <c r="H410" s="97"/>
      <c r="AN410" s="4"/>
      <c r="AO410" s="4"/>
      <c r="AP410" s="4"/>
      <c r="AQ410" s="4"/>
      <c r="AR410" s="4"/>
      <c r="AS410" s="5"/>
      <c r="AT410" s="5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3:61" s="3" customFormat="1" x14ac:dyDescent="0.2">
      <c r="C411" s="2"/>
      <c r="D411" s="1"/>
      <c r="E411" s="2"/>
      <c r="F411" s="1"/>
      <c r="G411" s="97"/>
      <c r="H411" s="97"/>
      <c r="AN411" s="4"/>
      <c r="AO411" s="4"/>
      <c r="AP411" s="4"/>
      <c r="AQ411" s="4"/>
      <c r="AR411" s="4"/>
      <c r="AS411" s="5"/>
      <c r="AT411" s="5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3:61" s="3" customFormat="1" x14ac:dyDescent="0.2">
      <c r="C412" s="2"/>
      <c r="D412" s="1"/>
      <c r="E412" s="2"/>
      <c r="F412" s="1"/>
      <c r="G412" s="97"/>
      <c r="H412" s="97"/>
      <c r="AN412" s="4"/>
      <c r="AO412" s="4"/>
      <c r="AP412" s="4"/>
      <c r="AQ412" s="4"/>
      <c r="AR412" s="4"/>
      <c r="AS412" s="5"/>
      <c r="AT412" s="5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3:61" s="3" customFormat="1" x14ac:dyDescent="0.2">
      <c r="C413" s="2"/>
      <c r="D413" s="1"/>
      <c r="E413" s="2"/>
      <c r="F413" s="1"/>
      <c r="G413" s="97"/>
      <c r="H413" s="97"/>
      <c r="AN413" s="4"/>
      <c r="AO413" s="4"/>
      <c r="AP413" s="4"/>
      <c r="AQ413" s="4"/>
      <c r="AR413" s="4"/>
      <c r="AS413" s="5"/>
      <c r="AT413" s="5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3:61" s="3" customFormat="1" x14ac:dyDescent="0.2">
      <c r="C414" s="2"/>
      <c r="D414" s="1"/>
      <c r="E414" s="2"/>
      <c r="F414" s="1"/>
      <c r="G414" s="97"/>
      <c r="H414" s="97"/>
      <c r="AN414" s="4"/>
      <c r="AO414" s="4"/>
      <c r="AP414" s="4"/>
      <c r="AQ414" s="4"/>
      <c r="AR414" s="4"/>
      <c r="AS414" s="5"/>
      <c r="AT414" s="5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3:61" s="3" customFormat="1" x14ac:dyDescent="0.2">
      <c r="C415" s="2"/>
      <c r="D415" s="1"/>
      <c r="E415" s="2"/>
      <c r="F415" s="1"/>
      <c r="G415" s="97"/>
      <c r="H415" s="97"/>
      <c r="AN415" s="4"/>
      <c r="AO415" s="4"/>
      <c r="AP415" s="4"/>
      <c r="AQ415" s="4"/>
      <c r="AR415" s="4"/>
      <c r="AS415" s="5"/>
      <c r="AT415" s="5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3:61" s="3" customFormat="1" x14ac:dyDescent="0.2">
      <c r="C416" s="2"/>
      <c r="D416" s="1"/>
      <c r="E416" s="2"/>
      <c r="F416" s="1"/>
      <c r="G416" s="98"/>
      <c r="H416" s="98"/>
      <c r="AN416" s="4"/>
      <c r="AO416" s="4"/>
      <c r="AP416" s="4"/>
      <c r="AQ416" s="4"/>
      <c r="AR416" s="4"/>
      <c r="AS416" s="5"/>
      <c r="AT416" s="5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3:61" s="3" customFormat="1" x14ac:dyDescent="0.2">
      <c r="C417" s="2"/>
      <c r="D417" s="1"/>
      <c r="E417" s="2"/>
      <c r="F417" s="1"/>
      <c r="G417" s="97"/>
      <c r="H417" s="97"/>
      <c r="AN417" s="4"/>
      <c r="AO417" s="4"/>
      <c r="AP417" s="4"/>
      <c r="AQ417" s="4"/>
      <c r="AR417" s="4"/>
      <c r="AS417" s="5"/>
      <c r="AT417" s="5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3:61" s="3" customFormat="1" x14ac:dyDescent="0.2">
      <c r="C418" s="2"/>
      <c r="D418" s="1"/>
      <c r="E418" s="2"/>
      <c r="F418" s="1"/>
      <c r="G418" s="97"/>
      <c r="H418" s="97"/>
      <c r="AN418" s="4"/>
      <c r="AO418" s="4"/>
      <c r="AP418" s="4"/>
      <c r="AQ418" s="4"/>
      <c r="AR418" s="4"/>
      <c r="AS418" s="5"/>
      <c r="AT418" s="5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3:61" s="3" customFormat="1" x14ac:dyDescent="0.2">
      <c r="C419" s="2"/>
      <c r="D419" s="1"/>
      <c r="E419" s="2"/>
      <c r="F419" s="1"/>
      <c r="G419" s="97"/>
      <c r="H419" s="97"/>
      <c r="AN419" s="4"/>
      <c r="AO419" s="4"/>
      <c r="AP419" s="4"/>
      <c r="AQ419" s="4"/>
      <c r="AR419" s="4"/>
      <c r="AS419" s="5"/>
      <c r="AT419" s="5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3:61" s="3" customFormat="1" x14ac:dyDescent="0.2">
      <c r="C420" s="2"/>
      <c r="D420" s="1"/>
      <c r="E420" s="2"/>
      <c r="F420" s="1"/>
      <c r="G420" s="97"/>
      <c r="H420" s="97"/>
      <c r="AN420" s="4"/>
      <c r="AO420" s="4"/>
      <c r="AP420" s="4"/>
      <c r="AQ420" s="4"/>
      <c r="AR420" s="4"/>
      <c r="AS420" s="5"/>
      <c r="AT420" s="5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3:61" s="3" customFormat="1" x14ac:dyDescent="0.2">
      <c r="C421" s="2"/>
      <c r="D421" s="1"/>
      <c r="E421" s="2"/>
      <c r="F421" s="1"/>
      <c r="G421" s="97"/>
      <c r="H421" s="97"/>
      <c r="AN421" s="4"/>
      <c r="AO421" s="4"/>
      <c r="AP421" s="4"/>
      <c r="AQ421" s="4"/>
      <c r="AR421" s="4"/>
      <c r="AS421" s="5"/>
      <c r="AT421" s="5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3:61" s="3" customFormat="1" x14ac:dyDescent="0.2">
      <c r="C422" s="2"/>
      <c r="D422" s="1"/>
      <c r="E422" s="2"/>
      <c r="F422" s="1"/>
      <c r="G422" s="97"/>
      <c r="H422" s="97"/>
      <c r="AN422" s="4"/>
      <c r="AO422" s="4"/>
      <c r="AP422" s="4"/>
      <c r="AQ422" s="4"/>
      <c r="AR422" s="4"/>
      <c r="AS422" s="5"/>
      <c r="AT422" s="5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3:61" s="3" customFormat="1" x14ac:dyDescent="0.2">
      <c r="C423" s="2"/>
      <c r="D423" s="1"/>
      <c r="E423" s="2"/>
      <c r="F423" s="1"/>
      <c r="G423" s="97"/>
      <c r="H423" s="97"/>
      <c r="AN423" s="4"/>
      <c r="AO423" s="4"/>
      <c r="AP423" s="4"/>
      <c r="AQ423" s="4"/>
      <c r="AR423" s="4"/>
      <c r="AS423" s="5"/>
      <c r="AT423" s="5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3:61" s="3" customFormat="1" x14ac:dyDescent="0.2">
      <c r="C424" s="2"/>
      <c r="D424" s="1"/>
      <c r="E424" s="2"/>
      <c r="F424" s="1"/>
      <c r="G424" s="97"/>
      <c r="H424" s="97"/>
      <c r="AN424" s="4"/>
      <c r="AO424" s="4"/>
      <c r="AP424" s="4"/>
      <c r="AQ424" s="4"/>
      <c r="AR424" s="4"/>
      <c r="AS424" s="5"/>
      <c r="AT424" s="5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3:61" s="3" customFormat="1" x14ac:dyDescent="0.2">
      <c r="C425" s="2"/>
      <c r="D425" s="1"/>
      <c r="E425" s="2"/>
      <c r="F425" s="1"/>
      <c r="G425" s="97"/>
      <c r="H425" s="97"/>
      <c r="AN425" s="4"/>
      <c r="AO425" s="4"/>
      <c r="AP425" s="4"/>
      <c r="AQ425" s="4"/>
      <c r="AR425" s="4"/>
      <c r="AS425" s="5"/>
      <c r="AT425" s="5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3:61" s="3" customFormat="1" x14ac:dyDescent="0.2">
      <c r="C426" s="2"/>
      <c r="D426" s="1"/>
      <c r="E426" s="2"/>
      <c r="F426" s="1"/>
      <c r="G426" s="97"/>
      <c r="H426" s="97"/>
      <c r="AN426" s="4"/>
      <c r="AO426" s="4"/>
      <c r="AP426" s="4"/>
      <c r="AQ426" s="4"/>
      <c r="AR426" s="4"/>
      <c r="AS426" s="5"/>
      <c r="AT426" s="5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3:61" s="3" customFormat="1" x14ac:dyDescent="0.2">
      <c r="C427" s="2"/>
      <c r="D427" s="1"/>
      <c r="E427" s="2"/>
      <c r="F427" s="1"/>
      <c r="G427" s="97"/>
      <c r="H427" s="97"/>
      <c r="AN427" s="4"/>
      <c r="AO427" s="4"/>
      <c r="AP427" s="4"/>
      <c r="AQ427" s="4"/>
      <c r="AR427" s="4"/>
      <c r="AS427" s="5"/>
      <c r="AT427" s="5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3:61" s="3" customFormat="1" x14ac:dyDescent="0.2">
      <c r="C428" s="2"/>
      <c r="D428" s="1"/>
      <c r="E428" s="2"/>
      <c r="F428" s="1"/>
      <c r="G428" s="97"/>
      <c r="H428" s="97"/>
      <c r="AN428" s="4"/>
      <c r="AO428" s="4"/>
      <c r="AP428" s="4"/>
      <c r="AQ428" s="4"/>
      <c r="AR428" s="4"/>
      <c r="AS428" s="5"/>
      <c r="AT428" s="5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3:61" s="3" customFormat="1" x14ac:dyDescent="0.2">
      <c r="C429" s="2"/>
      <c r="D429" s="1"/>
      <c r="E429" s="2"/>
      <c r="F429" s="1"/>
      <c r="G429" s="97"/>
      <c r="H429" s="97"/>
      <c r="AN429" s="4"/>
      <c r="AO429" s="4"/>
      <c r="AP429" s="4"/>
      <c r="AQ429" s="4"/>
      <c r="AR429" s="4"/>
      <c r="AS429" s="5"/>
      <c r="AT429" s="5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3:61" s="3" customFormat="1" x14ac:dyDescent="0.2">
      <c r="C430" s="2"/>
      <c r="D430" s="1"/>
      <c r="E430" s="2"/>
      <c r="F430" s="1"/>
      <c r="G430" s="97"/>
      <c r="H430" s="97"/>
      <c r="AN430" s="4"/>
      <c r="AO430" s="4"/>
      <c r="AP430" s="4"/>
      <c r="AQ430" s="4"/>
      <c r="AR430" s="4"/>
      <c r="AS430" s="5"/>
      <c r="AT430" s="5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3:61" s="3" customFormat="1" x14ac:dyDescent="0.2">
      <c r="C431" s="2"/>
      <c r="D431" s="1"/>
      <c r="E431" s="2"/>
      <c r="F431" s="1"/>
      <c r="G431" s="97"/>
      <c r="H431" s="97"/>
      <c r="AN431" s="4"/>
      <c r="AO431" s="4"/>
      <c r="AP431" s="4"/>
      <c r="AQ431" s="4"/>
      <c r="AR431" s="4"/>
      <c r="AS431" s="5"/>
      <c r="AT431" s="5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3:61" s="3" customFormat="1" x14ac:dyDescent="0.2">
      <c r="C432" s="2"/>
      <c r="D432" s="1"/>
      <c r="E432" s="2"/>
      <c r="F432" s="1"/>
      <c r="G432" s="97"/>
      <c r="H432" s="97"/>
      <c r="AN432" s="4"/>
      <c r="AO432" s="4"/>
      <c r="AP432" s="4"/>
      <c r="AQ432" s="4"/>
      <c r="AR432" s="4"/>
      <c r="AS432" s="5"/>
      <c r="AT432" s="5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3:61" s="3" customFormat="1" x14ac:dyDescent="0.2">
      <c r="C433" s="2"/>
      <c r="D433" s="1"/>
      <c r="E433" s="2"/>
      <c r="F433" s="1"/>
      <c r="G433" s="97"/>
      <c r="H433" s="97"/>
      <c r="AN433" s="4"/>
      <c r="AO433" s="4"/>
      <c r="AP433" s="4"/>
      <c r="AQ433" s="4"/>
      <c r="AR433" s="4"/>
      <c r="AS433" s="5"/>
      <c r="AT433" s="5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3:61" s="3" customFormat="1" x14ac:dyDescent="0.2">
      <c r="C434" s="2"/>
      <c r="D434" s="1"/>
      <c r="E434" s="2"/>
      <c r="F434" s="1"/>
      <c r="G434" s="97"/>
      <c r="H434" s="97"/>
      <c r="AN434" s="4"/>
      <c r="AO434" s="4"/>
      <c r="AP434" s="4"/>
      <c r="AQ434" s="4"/>
      <c r="AR434" s="4"/>
      <c r="AS434" s="5"/>
      <c r="AT434" s="5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3:61" s="3" customFormat="1" x14ac:dyDescent="0.2">
      <c r="C435" s="2"/>
      <c r="D435" s="1"/>
      <c r="E435" s="2"/>
      <c r="F435" s="1"/>
      <c r="G435" s="97"/>
      <c r="H435" s="97"/>
      <c r="AN435" s="4"/>
      <c r="AO435" s="4"/>
      <c r="AP435" s="4"/>
      <c r="AQ435" s="4"/>
      <c r="AR435" s="4"/>
      <c r="AS435" s="5"/>
      <c r="AT435" s="5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3:61" s="3" customFormat="1" x14ac:dyDescent="0.2">
      <c r="C436" s="2"/>
      <c r="D436" s="1"/>
      <c r="E436" s="2"/>
      <c r="F436" s="1"/>
      <c r="G436" s="97"/>
      <c r="H436" s="97"/>
      <c r="AN436" s="4"/>
      <c r="AO436" s="4"/>
      <c r="AP436" s="4"/>
      <c r="AQ436" s="4"/>
      <c r="AR436" s="4"/>
      <c r="AS436" s="5"/>
      <c r="AT436" s="5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3:61" s="3" customFormat="1" x14ac:dyDescent="0.2">
      <c r="C437" s="2"/>
      <c r="D437" s="1"/>
      <c r="E437" s="2"/>
      <c r="F437" s="1"/>
      <c r="G437" s="97"/>
      <c r="H437" s="97"/>
      <c r="AN437" s="4"/>
      <c r="AO437" s="4"/>
      <c r="AP437" s="4"/>
      <c r="AQ437" s="4"/>
      <c r="AR437" s="4"/>
      <c r="AS437" s="5"/>
      <c r="AT437" s="5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3:61" s="3" customFormat="1" x14ac:dyDescent="0.2">
      <c r="C438" s="2"/>
      <c r="D438" s="1"/>
      <c r="E438" s="2"/>
      <c r="F438" s="1"/>
      <c r="G438" s="97"/>
      <c r="H438" s="97"/>
      <c r="AN438" s="4"/>
      <c r="AO438" s="4"/>
      <c r="AP438" s="4"/>
      <c r="AQ438" s="4"/>
      <c r="AR438" s="4"/>
      <c r="AS438" s="5"/>
      <c r="AT438" s="5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3:61" s="3" customFormat="1" x14ac:dyDescent="0.2">
      <c r="C439" s="2"/>
      <c r="D439" s="1"/>
      <c r="E439" s="2"/>
      <c r="F439" s="1"/>
      <c r="G439" s="97"/>
      <c r="H439" s="97"/>
      <c r="AN439" s="4"/>
      <c r="AO439" s="4"/>
      <c r="AP439" s="4"/>
      <c r="AQ439" s="4"/>
      <c r="AR439" s="4"/>
      <c r="AS439" s="5"/>
      <c r="AT439" s="5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3:61" s="3" customFormat="1" x14ac:dyDescent="0.2">
      <c r="C440" s="2"/>
      <c r="D440" s="1"/>
      <c r="E440" s="2"/>
      <c r="F440" s="1"/>
      <c r="G440" s="98"/>
      <c r="H440" s="98"/>
      <c r="AN440" s="4"/>
      <c r="AO440" s="4"/>
      <c r="AP440" s="4"/>
      <c r="AQ440" s="4"/>
      <c r="AR440" s="4"/>
      <c r="AS440" s="5"/>
      <c r="AT440" s="5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3:61" s="3" customFormat="1" x14ac:dyDescent="0.2">
      <c r="C441" s="2"/>
      <c r="D441" s="1"/>
      <c r="E441" s="2"/>
      <c r="F441" s="1"/>
      <c r="G441" s="98"/>
      <c r="H441" s="98"/>
      <c r="AN441" s="4"/>
      <c r="AO441" s="4"/>
      <c r="AP441" s="4"/>
      <c r="AQ441" s="4"/>
      <c r="AR441" s="4"/>
      <c r="AS441" s="5"/>
      <c r="AT441" s="5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3:61" s="3" customFormat="1" x14ac:dyDescent="0.2">
      <c r="C442" s="2"/>
      <c r="D442" s="1"/>
      <c r="E442" s="2"/>
      <c r="F442" s="1"/>
      <c r="G442" s="97"/>
      <c r="H442" s="97"/>
      <c r="AN442" s="4"/>
      <c r="AO442" s="4"/>
      <c r="AP442" s="4"/>
      <c r="AQ442" s="4"/>
      <c r="AR442" s="4"/>
      <c r="AS442" s="5"/>
      <c r="AT442" s="5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3:61" s="3" customFormat="1" x14ac:dyDescent="0.2">
      <c r="C443" s="2"/>
      <c r="D443" s="1"/>
      <c r="E443" s="2"/>
      <c r="F443" s="1"/>
      <c r="G443" s="97"/>
      <c r="H443" s="97"/>
      <c r="AN443" s="4"/>
      <c r="AO443" s="4"/>
      <c r="AP443" s="4"/>
      <c r="AQ443" s="4"/>
      <c r="AR443" s="4"/>
      <c r="AS443" s="5"/>
      <c r="AT443" s="5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3:61" s="3" customFormat="1" x14ac:dyDescent="0.2">
      <c r="C444" s="2"/>
      <c r="D444" s="1"/>
      <c r="E444" s="2"/>
      <c r="F444" s="1"/>
      <c r="G444" s="97"/>
      <c r="H444" s="97"/>
      <c r="AN444" s="4"/>
      <c r="AO444" s="4"/>
      <c r="AP444" s="4"/>
      <c r="AQ444" s="4"/>
      <c r="AR444" s="4"/>
      <c r="AS444" s="5"/>
      <c r="AT444" s="5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3:61" s="3" customFormat="1" x14ac:dyDescent="0.2">
      <c r="C445" s="2"/>
      <c r="D445" s="1"/>
      <c r="E445" s="2"/>
      <c r="F445" s="1"/>
      <c r="G445" s="97"/>
      <c r="H445" s="97"/>
      <c r="AN445" s="4"/>
      <c r="AO445" s="4"/>
      <c r="AP445" s="4"/>
      <c r="AQ445" s="4"/>
      <c r="AR445" s="4"/>
      <c r="AS445" s="5"/>
      <c r="AT445" s="5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3:61" s="3" customFormat="1" x14ac:dyDescent="0.2">
      <c r="C446" s="2"/>
      <c r="D446" s="1"/>
      <c r="E446" s="2"/>
      <c r="F446" s="1"/>
      <c r="G446" s="97"/>
      <c r="H446" s="97"/>
      <c r="AN446" s="4"/>
      <c r="AO446" s="4"/>
      <c r="AP446" s="4"/>
      <c r="AQ446" s="4"/>
      <c r="AR446" s="4"/>
      <c r="AS446" s="5"/>
      <c r="AT446" s="5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3:61" s="3" customFormat="1" x14ac:dyDescent="0.2">
      <c r="C447" s="2"/>
      <c r="D447" s="1"/>
      <c r="E447" s="2"/>
      <c r="F447" s="1"/>
      <c r="G447" s="97"/>
      <c r="H447" s="97"/>
      <c r="AN447" s="4"/>
      <c r="AO447" s="4"/>
      <c r="AP447" s="4"/>
      <c r="AQ447" s="4"/>
      <c r="AR447" s="4"/>
      <c r="AS447" s="5"/>
      <c r="AT447" s="5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3:61" s="3" customFormat="1" x14ac:dyDescent="0.2">
      <c r="C448" s="2"/>
      <c r="D448" s="1"/>
      <c r="E448" s="2"/>
      <c r="F448" s="1"/>
      <c r="G448" s="97"/>
      <c r="H448" s="97"/>
      <c r="AN448" s="4"/>
      <c r="AO448" s="4"/>
      <c r="AP448" s="4"/>
      <c r="AQ448" s="4"/>
      <c r="AR448" s="4"/>
      <c r="AS448" s="5"/>
      <c r="AT448" s="5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3:61" s="3" customFormat="1" x14ac:dyDescent="0.2">
      <c r="C449" s="2"/>
      <c r="D449" s="1"/>
      <c r="E449" s="2"/>
      <c r="F449" s="1"/>
      <c r="G449" s="97"/>
      <c r="H449" s="97"/>
      <c r="AN449" s="4"/>
      <c r="AO449" s="4"/>
      <c r="AP449" s="4"/>
      <c r="AQ449" s="4"/>
      <c r="AR449" s="4"/>
      <c r="AS449" s="5"/>
      <c r="AT449" s="5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3:61" s="3" customFormat="1" x14ac:dyDescent="0.2">
      <c r="C450" s="2"/>
      <c r="D450" s="1"/>
      <c r="E450" s="2"/>
      <c r="F450" s="1"/>
      <c r="G450" s="97"/>
      <c r="H450" s="97"/>
      <c r="AN450" s="4"/>
      <c r="AO450" s="4"/>
      <c r="AP450" s="4"/>
      <c r="AQ450" s="4"/>
      <c r="AR450" s="4"/>
      <c r="AS450" s="5"/>
      <c r="AT450" s="5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3:61" s="3" customFormat="1" x14ac:dyDescent="0.2">
      <c r="C451" s="2"/>
      <c r="D451" s="1"/>
      <c r="E451" s="2"/>
      <c r="F451" s="1"/>
      <c r="G451" s="97"/>
      <c r="H451" s="97"/>
      <c r="AN451" s="4"/>
      <c r="AO451" s="4"/>
      <c r="AP451" s="4"/>
      <c r="AQ451" s="4"/>
      <c r="AR451" s="4"/>
      <c r="AS451" s="5"/>
      <c r="AT451" s="5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3:61" s="3" customFormat="1" x14ac:dyDescent="0.2">
      <c r="C452" s="2"/>
      <c r="D452" s="1"/>
      <c r="E452" s="2"/>
      <c r="F452" s="1"/>
      <c r="G452" s="97"/>
      <c r="H452" s="97"/>
      <c r="AN452" s="4"/>
      <c r="AO452" s="4"/>
      <c r="AP452" s="4"/>
      <c r="AQ452" s="4"/>
      <c r="AR452" s="4"/>
      <c r="AS452" s="5"/>
      <c r="AT452" s="5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3:61" s="3" customFormat="1" x14ac:dyDescent="0.2">
      <c r="C453" s="2"/>
      <c r="D453" s="1"/>
      <c r="E453" s="2"/>
      <c r="F453" s="1"/>
      <c r="G453" s="97"/>
      <c r="H453" s="97"/>
      <c r="AN453" s="4"/>
      <c r="AO453" s="4"/>
      <c r="AP453" s="4"/>
      <c r="AQ453" s="4"/>
      <c r="AR453" s="4"/>
      <c r="AS453" s="5"/>
      <c r="AT453" s="5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3:61" s="3" customFormat="1" x14ac:dyDescent="0.2">
      <c r="C454" s="2"/>
      <c r="D454" s="1"/>
      <c r="E454" s="2"/>
      <c r="F454" s="1"/>
      <c r="G454" s="97"/>
      <c r="H454" s="97"/>
      <c r="AN454" s="4"/>
      <c r="AO454" s="4"/>
      <c r="AP454" s="4"/>
      <c r="AQ454" s="4"/>
      <c r="AR454" s="4"/>
      <c r="AS454" s="5"/>
      <c r="AT454" s="5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3:61" s="3" customFormat="1" x14ac:dyDescent="0.2">
      <c r="C455" s="2"/>
      <c r="D455" s="1"/>
      <c r="E455" s="2"/>
      <c r="F455" s="1"/>
      <c r="G455" s="97"/>
      <c r="H455" s="97"/>
      <c r="AN455" s="4"/>
      <c r="AO455" s="4"/>
      <c r="AP455" s="4"/>
      <c r="AQ455" s="4"/>
      <c r="AR455" s="4"/>
      <c r="AS455" s="5"/>
      <c r="AT455" s="5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3:61" s="3" customFormat="1" x14ac:dyDescent="0.2">
      <c r="C456" s="2"/>
      <c r="D456" s="1"/>
      <c r="E456" s="2"/>
      <c r="F456" s="1"/>
      <c r="G456" s="97"/>
      <c r="H456" s="97"/>
      <c r="AN456" s="4"/>
      <c r="AO456" s="4"/>
      <c r="AP456" s="4"/>
      <c r="AQ456" s="4"/>
      <c r="AR456" s="4"/>
      <c r="AS456" s="5"/>
      <c r="AT456" s="5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3:61" s="3" customFormat="1" x14ac:dyDescent="0.2">
      <c r="C457" s="2"/>
      <c r="D457" s="1"/>
      <c r="E457" s="2"/>
      <c r="F457" s="1"/>
      <c r="G457" s="97"/>
      <c r="H457" s="97"/>
      <c r="AN457" s="4"/>
      <c r="AO457" s="4"/>
      <c r="AP457" s="4"/>
      <c r="AQ457" s="4"/>
      <c r="AR457" s="4"/>
      <c r="AS457" s="5"/>
      <c r="AT457" s="5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3:61" s="3" customFormat="1" x14ac:dyDescent="0.2">
      <c r="C458" s="2"/>
      <c r="D458" s="1"/>
      <c r="E458" s="2"/>
      <c r="F458" s="1"/>
      <c r="G458" s="97"/>
      <c r="H458" s="97"/>
      <c r="AN458" s="4"/>
      <c r="AO458" s="4"/>
      <c r="AP458" s="4"/>
      <c r="AQ458" s="4"/>
      <c r="AR458" s="4"/>
      <c r="AS458" s="5"/>
      <c r="AT458" s="5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3:61" s="3" customFormat="1" x14ac:dyDescent="0.2">
      <c r="C459" s="2"/>
      <c r="D459" s="1"/>
      <c r="E459" s="2"/>
      <c r="F459" s="1"/>
      <c r="G459" s="97"/>
      <c r="H459" s="97"/>
      <c r="AN459" s="4"/>
      <c r="AO459" s="4"/>
      <c r="AP459" s="4"/>
      <c r="AQ459" s="4"/>
      <c r="AR459" s="4"/>
      <c r="AS459" s="5"/>
      <c r="AT459" s="5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3:61" s="3" customFormat="1" x14ac:dyDescent="0.2">
      <c r="C460" s="2"/>
      <c r="D460" s="1"/>
      <c r="E460" s="2"/>
      <c r="F460" s="1"/>
      <c r="G460" s="97"/>
      <c r="H460" s="97"/>
      <c r="AN460" s="4"/>
      <c r="AO460" s="4"/>
      <c r="AP460" s="4"/>
      <c r="AQ460" s="4"/>
      <c r="AR460" s="4"/>
      <c r="AS460" s="5"/>
      <c r="AT460" s="5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3:61" s="3" customFormat="1" x14ac:dyDescent="0.2">
      <c r="C461" s="2"/>
      <c r="D461" s="1"/>
      <c r="E461" s="2"/>
      <c r="F461" s="1"/>
      <c r="G461" s="97"/>
      <c r="H461" s="97"/>
      <c r="AN461" s="4"/>
      <c r="AO461" s="4"/>
      <c r="AP461" s="4"/>
      <c r="AQ461" s="4"/>
      <c r="AR461" s="4"/>
      <c r="AS461" s="5"/>
      <c r="AT461" s="5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3:61" s="3" customFormat="1" x14ac:dyDescent="0.2">
      <c r="C462" s="2"/>
      <c r="D462" s="1"/>
      <c r="E462" s="2"/>
      <c r="F462" s="1"/>
      <c r="G462" s="97"/>
      <c r="H462" s="97"/>
      <c r="AN462" s="4"/>
      <c r="AO462" s="4"/>
      <c r="AP462" s="4"/>
      <c r="AQ462" s="4"/>
      <c r="AR462" s="4"/>
      <c r="AS462" s="5"/>
      <c r="AT462" s="5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3:61" s="3" customFormat="1" x14ac:dyDescent="0.2">
      <c r="C463" s="2"/>
      <c r="D463" s="1"/>
      <c r="E463" s="2"/>
      <c r="F463" s="1"/>
      <c r="G463" s="97"/>
      <c r="H463" s="97"/>
      <c r="AN463" s="4"/>
      <c r="AO463" s="4"/>
      <c r="AP463" s="4"/>
      <c r="AQ463" s="4"/>
      <c r="AR463" s="4"/>
      <c r="AS463" s="5"/>
      <c r="AT463" s="5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3:61" s="3" customFormat="1" x14ac:dyDescent="0.2">
      <c r="C464" s="2"/>
      <c r="D464" s="1"/>
      <c r="E464" s="2"/>
      <c r="F464" s="1"/>
      <c r="G464" s="97"/>
      <c r="H464" s="97"/>
      <c r="AN464" s="4"/>
      <c r="AO464" s="4"/>
      <c r="AP464" s="4"/>
      <c r="AQ464" s="4"/>
      <c r="AR464" s="4"/>
      <c r="AS464" s="5"/>
      <c r="AT464" s="5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3:61" s="3" customFormat="1" x14ac:dyDescent="0.2">
      <c r="C465" s="2"/>
      <c r="D465" s="1"/>
      <c r="E465" s="2"/>
      <c r="F465" s="1"/>
      <c r="G465" s="97"/>
      <c r="H465" s="97"/>
      <c r="AN465" s="4"/>
      <c r="AO465" s="4"/>
      <c r="AP465" s="4"/>
      <c r="AQ465" s="4"/>
      <c r="AR465" s="4"/>
      <c r="AS465" s="5"/>
      <c r="AT465" s="5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3:61" s="3" customFormat="1" x14ac:dyDescent="0.2">
      <c r="C466" s="2"/>
      <c r="D466" s="1"/>
      <c r="E466" s="2"/>
      <c r="F466" s="1"/>
      <c r="G466" s="97"/>
      <c r="H466" s="97"/>
      <c r="AN466" s="4"/>
      <c r="AO466" s="4"/>
      <c r="AP466" s="4"/>
      <c r="AQ466" s="4"/>
      <c r="AR466" s="4"/>
      <c r="AS466" s="5"/>
      <c r="AT466" s="5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3:61" s="3" customFormat="1" x14ac:dyDescent="0.2">
      <c r="C467" s="2"/>
      <c r="D467" s="1"/>
      <c r="E467" s="2"/>
      <c r="F467" s="1"/>
      <c r="G467" s="98"/>
      <c r="H467" s="98"/>
      <c r="AN467" s="4"/>
      <c r="AO467" s="4"/>
      <c r="AP467" s="4"/>
      <c r="AQ467" s="4"/>
      <c r="AR467" s="4"/>
      <c r="AS467" s="5"/>
      <c r="AT467" s="5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3:61" s="3" customFormat="1" x14ac:dyDescent="0.2">
      <c r="C468" s="2"/>
      <c r="D468" s="1"/>
      <c r="E468" s="2"/>
      <c r="F468" s="1"/>
      <c r="G468" s="97"/>
      <c r="H468" s="97"/>
      <c r="AN468" s="4"/>
      <c r="AO468" s="4"/>
      <c r="AP468" s="4"/>
      <c r="AQ468" s="4"/>
      <c r="AR468" s="4"/>
      <c r="AS468" s="5"/>
      <c r="AT468" s="5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3:61" s="3" customFormat="1" x14ac:dyDescent="0.2">
      <c r="C469" s="2"/>
      <c r="D469" s="1"/>
      <c r="E469" s="2"/>
      <c r="F469" s="1"/>
      <c r="G469" s="97"/>
      <c r="H469" s="97"/>
      <c r="AN469" s="4"/>
      <c r="AO469" s="4"/>
      <c r="AP469" s="4"/>
      <c r="AQ469" s="4"/>
      <c r="AR469" s="4"/>
      <c r="AS469" s="5"/>
      <c r="AT469" s="5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3:61" s="3" customFormat="1" x14ac:dyDescent="0.2">
      <c r="C470" s="2"/>
      <c r="D470" s="1"/>
      <c r="E470" s="2"/>
      <c r="F470" s="1"/>
      <c r="G470" s="97"/>
      <c r="H470" s="97"/>
      <c r="AN470" s="4"/>
      <c r="AO470" s="4"/>
      <c r="AP470" s="4"/>
      <c r="AQ470" s="4"/>
      <c r="AR470" s="4"/>
      <c r="AS470" s="5"/>
      <c r="AT470" s="5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3:61" s="3" customFormat="1" x14ac:dyDescent="0.2">
      <c r="C471" s="2"/>
      <c r="D471" s="1"/>
      <c r="E471" s="2"/>
      <c r="F471" s="1"/>
      <c r="G471" s="97"/>
      <c r="H471" s="97"/>
      <c r="AN471" s="4"/>
      <c r="AO471" s="4"/>
      <c r="AP471" s="4"/>
      <c r="AQ471" s="4"/>
      <c r="AR471" s="4"/>
      <c r="AS471" s="5"/>
      <c r="AT471" s="5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3:61" s="3" customFormat="1" x14ac:dyDescent="0.2">
      <c r="C472" s="2"/>
      <c r="D472" s="1"/>
      <c r="E472" s="2"/>
      <c r="F472" s="1"/>
      <c r="G472" s="97"/>
      <c r="H472" s="97"/>
      <c r="AN472" s="4"/>
      <c r="AO472" s="4"/>
      <c r="AP472" s="4"/>
      <c r="AQ472" s="4"/>
      <c r="AR472" s="4"/>
      <c r="AS472" s="5"/>
      <c r="AT472" s="5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3:61" s="3" customFormat="1" x14ac:dyDescent="0.2">
      <c r="C473" s="2"/>
      <c r="D473" s="1"/>
      <c r="E473" s="2"/>
      <c r="F473" s="1"/>
      <c r="G473" s="97"/>
      <c r="H473" s="97"/>
      <c r="AN473" s="4"/>
      <c r="AO473" s="4"/>
      <c r="AP473" s="4"/>
      <c r="AQ473" s="4"/>
      <c r="AR473" s="4"/>
      <c r="AS473" s="5"/>
      <c r="AT473" s="5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3:61" s="3" customFormat="1" x14ac:dyDescent="0.2">
      <c r="C474" s="2"/>
      <c r="D474" s="1"/>
      <c r="E474" s="2"/>
      <c r="F474" s="1"/>
      <c r="G474" s="97"/>
      <c r="H474" s="97"/>
      <c r="AN474" s="4"/>
      <c r="AO474" s="4"/>
      <c r="AP474" s="4"/>
      <c r="AQ474" s="4"/>
      <c r="AR474" s="4"/>
      <c r="AS474" s="5"/>
      <c r="AT474" s="5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3:61" s="3" customFormat="1" x14ac:dyDescent="0.2">
      <c r="C475" s="2"/>
      <c r="D475" s="1"/>
      <c r="E475" s="2"/>
      <c r="F475" s="1"/>
      <c r="G475" s="97"/>
      <c r="H475" s="97"/>
      <c r="AN475" s="4"/>
      <c r="AO475" s="4"/>
      <c r="AP475" s="4"/>
      <c r="AQ475" s="4"/>
      <c r="AR475" s="4"/>
      <c r="AS475" s="5"/>
      <c r="AT475" s="5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3:61" s="3" customFormat="1" x14ac:dyDescent="0.2">
      <c r="C476" s="2"/>
      <c r="D476" s="1"/>
      <c r="E476" s="2"/>
      <c r="F476" s="1"/>
      <c r="G476" s="97"/>
      <c r="H476" s="97"/>
      <c r="AN476" s="4"/>
      <c r="AO476" s="4"/>
      <c r="AP476" s="4"/>
      <c r="AQ476" s="4"/>
      <c r="AR476" s="4"/>
      <c r="AS476" s="5"/>
      <c r="AT476" s="5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3:61" s="3" customFormat="1" x14ac:dyDescent="0.2">
      <c r="C477" s="2"/>
      <c r="D477" s="1"/>
      <c r="E477" s="2"/>
      <c r="F477" s="1"/>
      <c r="G477" s="97"/>
      <c r="H477" s="97"/>
      <c r="AN477" s="4"/>
      <c r="AO477" s="4"/>
      <c r="AP477" s="4"/>
      <c r="AQ477" s="4"/>
      <c r="AR477" s="4"/>
      <c r="AS477" s="5"/>
      <c r="AT477" s="5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3:61" s="3" customFormat="1" x14ac:dyDescent="0.2">
      <c r="C478" s="2"/>
      <c r="D478" s="1"/>
      <c r="E478" s="2"/>
      <c r="F478" s="1"/>
      <c r="G478" s="97"/>
      <c r="H478" s="97"/>
      <c r="AN478" s="4"/>
      <c r="AO478" s="4"/>
      <c r="AP478" s="4"/>
      <c r="AQ478" s="4"/>
      <c r="AR478" s="4"/>
      <c r="AS478" s="5"/>
      <c r="AT478" s="5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3:61" s="3" customFormat="1" x14ac:dyDescent="0.2">
      <c r="C479" s="2"/>
      <c r="D479" s="1"/>
      <c r="E479" s="2"/>
      <c r="F479" s="1"/>
      <c r="G479" s="97"/>
      <c r="H479" s="97"/>
      <c r="AN479" s="4"/>
      <c r="AO479" s="4"/>
      <c r="AP479" s="4"/>
      <c r="AQ479" s="4"/>
      <c r="AR479" s="4"/>
      <c r="AS479" s="5"/>
      <c r="AT479" s="5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3:61" s="3" customFormat="1" x14ac:dyDescent="0.2">
      <c r="C480" s="2"/>
      <c r="D480" s="1"/>
      <c r="E480" s="2"/>
      <c r="F480" s="1"/>
      <c r="G480" s="97"/>
      <c r="H480" s="97"/>
      <c r="AN480" s="4"/>
      <c r="AO480" s="4"/>
      <c r="AP480" s="4"/>
      <c r="AQ480" s="4"/>
      <c r="AR480" s="4"/>
      <c r="AS480" s="5"/>
      <c r="AT480" s="5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3:61" s="3" customFormat="1" x14ac:dyDescent="0.2">
      <c r="C481" s="2"/>
      <c r="D481" s="1"/>
      <c r="E481" s="2"/>
      <c r="F481" s="1"/>
      <c r="G481" s="97"/>
      <c r="H481" s="97"/>
      <c r="AN481" s="4"/>
      <c r="AO481" s="4"/>
      <c r="AP481" s="4"/>
      <c r="AQ481" s="4"/>
      <c r="AR481" s="4"/>
      <c r="AS481" s="5"/>
      <c r="AT481" s="5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3:61" s="3" customFormat="1" x14ac:dyDescent="0.2">
      <c r="C482" s="2"/>
      <c r="D482" s="1"/>
      <c r="E482" s="2"/>
      <c r="F482" s="1"/>
      <c r="G482" s="97"/>
      <c r="H482" s="97"/>
      <c r="AN482" s="4"/>
      <c r="AO482" s="4"/>
      <c r="AP482" s="4"/>
      <c r="AQ482" s="4"/>
      <c r="AR482" s="4"/>
      <c r="AS482" s="5"/>
      <c r="AT482" s="5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3:61" s="3" customFormat="1" x14ac:dyDescent="0.2">
      <c r="C483" s="2"/>
      <c r="D483" s="1"/>
      <c r="E483" s="2"/>
      <c r="F483" s="1"/>
      <c r="G483" s="97"/>
      <c r="H483" s="97"/>
      <c r="AN483" s="4"/>
      <c r="AO483" s="4"/>
      <c r="AP483" s="4"/>
      <c r="AQ483" s="4"/>
      <c r="AR483" s="4"/>
      <c r="AS483" s="5"/>
      <c r="AT483" s="5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3:61" s="3" customFormat="1" x14ac:dyDescent="0.2">
      <c r="C484" s="2"/>
      <c r="D484" s="1"/>
      <c r="E484" s="2"/>
      <c r="F484" s="1"/>
      <c r="G484" s="97"/>
      <c r="H484" s="97"/>
      <c r="AN484" s="4"/>
      <c r="AO484" s="4"/>
      <c r="AP484" s="4"/>
      <c r="AQ484" s="4"/>
      <c r="AR484" s="4"/>
      <c r="AS484" s="5"/>
      <c r="AT484" s="5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3:61" s="3" customFormat="1" x14ac:dyDescent="0.2">
      <c r="C485" s="2"/>
      <c r="D485" s="1"/>
      <c r="E485" s="2"/>
      <c r="F485" s="1"/>
      <c r="G485" s="98"/>
      <c r="H485" s="98"/>
      <c r="AN485" s="4"/>
      <c r="AO485" s="4"/>
      <c r="AP485" s="4"/>
      <c r="AQ485" s="4"/>
      <c r="AR485" s="4"/>
      <c r="AS485" s="5"/>
      <c r="AT485" s="5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3:61" s="3" customFormat="1" x14ac:dyDescent="0.2">
      <c r="C486" s="2"/>
      <c r="D486" s="1"/>
      <c r="E486" s="2"/>
      <c r="F486" s="1"/>
      <c r="G486" s="97"/>
      <c r="H486" s="97"/>
      <c r="AN486" s="4"/>
      <c r="AO486" s="4"/>
      <c r="AP486" s="4"/>
      <c r="AQ486" s="4"/>
      <c r="AR486" s="4"/>
      <c r="AS486" s="5"/>
      <c r="AT486" s="5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3:61" s="3" customFormat="1" x14ac:dyDescent="0.2">
      <c r="C487" s="2"/>
      <c r="D487" s="1"/>
      <c r="E487" s="2"/>
      <c r="F487" s="1"/>
      <c r="G487" s="97"/>
      <c r="H487" s="97"/>
      <c r="AN487" s="4"/>
      <c r="AO487" s="4"/>
      <c r="AP487" s="4"/>
      <c r="AQ487" s="4"/>
      <c r="AR487" s="4"/>
      <c r="AS487" s="5"/>
      <c r="AT487" s="5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3:61" s="3" customFormat="1" x14ac:dyDescent="0.2">
      <c r="C488" s="2"/>
      <c r="D488" s="1"/>
      <c r="E488" s="2"/>
      <c r="F488" s="1"/>
      <c r="G488" s="97"/>
      <c r="H488" s="97"/>
      <c r="AN488" s="4"/>
      <c r="AO488" s="4"/>
      <c r="AP488" s="4"/>
      <c r="AQ488" s="4"/>
      <c r="AR488" s="4"/>
      <c r="AS488" s="5"/>
      <c r="AT488" s="5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3:61" s="3" customFormat="1" x14ac:dyDescent="0.2">
      <c r="C489" s="2"/>
      <c r="D489" s="1"/>
      <c r="E489" s="2"/>
      <c r="F489" s="1"/>
      <c r="G489" s="97"/>
      <c r="H489" s="97"/>
      <c r="AN489" s="4"/>
      <c r="AO489" s="4"/>
      <c r="AP489" s="4"/>
      <c r="AQ489" s="4"/>
      <c r="AR489" s="4"/>
      <c r="AS489" s="5"/>
      <c r="AT489" s="5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3:61" s="3" customFormat="1" x14ac:dyDescent="0.2">
      <c r="C490" s="2"/>
      <c r="D490" s="1"/>
      <c r="E490" s="2"/>
      <c r="F490" s="1"/>
      <c r="G490" s="97"/>
      <c r="H490" s="97"/>
      <c r="AN490" s="4"/>
      <c r="AO490" s="4"/>
      <c r="AP490" s="4"/>
      <c r="AQ490" s="4"/>
      <c r="AR490" s="4"/>
      <c r="AS490" s="5"/>
      <c r="AT490" s="5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3:61" s="3" customFormat="1" x14ac:dyDescent="0.2">
      <c r="C491" s="2"/>
      <c r="D491" s="1"/>
      <c r="E491" s="2"/>
      <c r="F491" s="1"/>
      <c r="G491" s="97"/>
      <c r="H491" s="97"/>
      <c r="AN491" s="4"/>
      <c r="AO491" s="4"/>
      <c r="AP491" s="4"/>
      <c r="AQ491" s="4"/>
      <c r="AR491" s="4"/>
      <c r="AS491" s="5"/>
      <c r="AT491" s="5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3:61" s="3" customFormat="1" x14ac:dyDescent="0.2">
      <c r="C492" s="2"/>
      <c r="D492" s="1"/>
      <c r="E492" s="2"/>
      <c r="F492" s="1"/>
      <c r="G492" s="97"/>
      <c r="H492" s="97"/>
      <c r="AN492" s="4"/>
      <c r="AO492" s="4"/>
      <c r="AP492" s="4"/>
      <c r="AQ492" s="4"/>
      <c r="AR492" s="4"/>
      <c r="AS492" s="5"/>
      <c r="AT492" s="5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3:61" s="3" customFormat="1" x14ac:dyDescent="0.2">
      <c r="C493" s="2"/>
      <c r="D493" s="1"/>
      <c r="E493" s="2"/>
      <c r="F493" s="1"/>
      <c r="G493" s="97"/>
      <c r="H493" s="97"/>
      <c r="AN493" s="4"/>
      <c r="AO493" s="4"/>
      <c r="AP493" s="4"/>
      <c r="AQ493" s="4"/>
      <c r="AR493" s="4"/>
      <c r="AS493" s="5"/>
      <c r="AT493" s="5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3:61" s="3" customFormat="1" x14ac:dyDescent="0.2">
      <c r="C494" s="2"/>
      <c r="D494" s="1"/>
      <c r="E494" s="2"/>
      <c r="F494" s="1"/>
      <c r="G494" s="97"/>
      <c r="H494" s="97"/>
      <c r="AN494" s="4"/>
      <c r="AO494" s="4"/>
      <c r="AP494" s="4"/>
      <c r="AQ494" s="4"/>
      <c r="AR494" s="4"/>
      <c r="AS494" s="5"/>
      <c r="AT494" s="5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3:61" s="3" customFormat="1" x14ac:dyDescent="0.2">
      <c r="C495" s="2"/>
      <c r="D495" s="1"/>
      <c r="E495" s="2"/>
      <c r="F495" s="1"/>
      <c r="G495" s="97"/>
      <c r="H495" s="97"/>
      <c r="AN495" s="4"/>
      <c r="AO495" s="4"/>
      <c r="AP495" s="4"/>
      <c r="AQ495" s="4"/>
      <c r="AR495" s="4"/>
      <c r="AS495" s="5"/>
      <c r="AT495" s="5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3:61" s="3" customFormat="1" x14ac:dyDescent="0.2">
      <c r="C496" s="2"/>
      <c r="D496" s="1"/>
      <c r="E496" s="2"/>
      <c r="F496" s="1"/>
      <c r="G496" s="97"/>
      <c r="H496" s="97"/>
      <c r="AN496" s="4"/>
      <c r="AO496" s="4"/>
      <c r="AP496" s="4"/>
      <c r="AQ496" s="4"/>
      <c r="AR496" s="4"/>
      <c r="AS496" s="5"/>
      <c r="AT496" s="5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3:61" s="3" customFormat="1" x14ac:dyDescent="0.2">
      <c r="C497" s="2"/>
      <c r="D497" s="1"/>
      <c r="E497" s="2"/>
      <c r="F497" s="1"/>
      <c r="G497" s="97"/>
      <c r="H497" s="97"/>
      <c r="AN497" s="4"/>
      <c r="AO497" s="4"/>
      <c r="AP497" s="4"/>
      <c r="AQ497" s="4"/>
      <c r="AR497" s="4"/>
      <c r="AS497" s="5"/>
      <c r="AT497" s="5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3:61" s="3" customFormat="1" x14ac:dyDescent="0.2">
      <c r="C498" s="2"/>
      <c r="D498" s="1"/>
      <c r="E498" s="2"/>
      <c r="F498" s="1"/>
      <c r="G498" s="97"/>
      <c r="H498" s="97"/>
      <c r="AN498" s="4"/>
      <c r="AO498" s="4"/>
      <c r="AP498" s="4"/>
      <c r="AQ498" s="4"/>
      <c r="AR498" s="4"/>
      <c r="AS498" s="5"/>
      <c r="AT498" s="5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3:61" s="3" customFormat="1" x14ac:dyDescent="0.2">
      <c r="C499" s="2"/>
      <c r="D499" s="1"/>
      <c r="E499" s="2"/>
      <c r="F499" s="1"/>
      <c r="G499" s="97"/>
      <c r="H499" s="97"/>
      <c r="AN499" s="4"/>
      <c r="AO499" s="4"/>
      <c r="AP499" s="4"/>
      <c r="AQ499" s="4"/>
      <c r="AR499" s="4"/>
      <c r="AS499" s="5"/>
      <c r="AT499" s="5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3:61" s="3" customFormat="1" x14ac:dyDescent="0.2">
      <c r="C500" s="2"/>
      <c r="D500" s="1"/>
      <c r="E500" s="2"/>
      <c r="F500" s="1"/>
      <c r="G500" s="97"/>
      <c r="H500" s="97"/>
      <c r="AN500" s="4"/>
      <c r="AO500" s="4"/>
      <c r="AP500" s="4"/>
      <c r="AQ500" s="4"/>
      <c r="AR500" s="4"/>
      <c r="AS500" s="5"/>
      <c r="AT500" s="5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3:61" s="3" customFormat="1" x14ac:dyDescent="0.2">
      <c r="C501" s="2"/>
      <c r="D501" s="1"/>
      <c r="E501" s="2"/>
      <c r="F501" s="1"/>
      <c r="G501" s="97"/>
      <c r="H501" s="97"/>
      <c r="AN501" s="4"/>
      <c r="AO501" s="4"/>
      <c r="AP501" s="4"/>
      <c r="AQ501" s="4"/>
      <c r="AR501" s="4"/>
      <c r="AS501" s="5"/>
      <c r="AT501" s="5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3:61" s="3" customFormat="1" x14ac:dyDescent="0.2">
      <c r="C502" s="2"/>
      <c r="D502" s="1"/>
      <c r="E502" s="2"/>
      <c r="F502" s="1"/>
      <c r="G502" s="98"/>
      <c r="H502" s="98"/>
      <c r="AN502" s="4"/>
      <c r="AO502" s="4"/>
      <c r="AP502" s="4"/>
      <c r="AQ502" s="4"/>
      <c r="AR502" s="4"/>
      <c r="AS502" s="5"/>
      <c r="AT502" s="5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3:61" s="3" customFormat="1" x14ac:dyDescent="0.2">
      <c r="C503" s="2"/>
      <c r="D503" s="1"/>
      <c r="E503" s="2"/>
      <c r="F503" s="1"/>
      <c r="G503" s="97"/>
      <c r="H503" s="97"/>
      <c r="AN503" s="4"/>
      <c r="AO503" s="4"/>
      <c r="AP503" s="4"/>
      <c r="AQ503" s="4"/>
      <c r="AR503" s="4"/>
      <c r="AS503" s="5"/>
      <c r="AT503" s="5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3:61" s="3" customFormat="1" x14ac:dyDescent="0.2">
      <c r="C504" s="2"/>
      <c r="D504" s="1"/>
      <c r="E504" s="2"/>
      <c r="F504" s="1"/>
      <c r="G504" s="97"/>
      <c r="H504" s="97"/>
      <c r="AN504" s="4"/>
      <c r="AO504" s="4"/>
      <c r="AP504" s="4"/>
      <c r="AQ504" s="4"/>
      <c r="AR504" s="4"/>
      <c r="AS504" s="5"/>
      <c r="AT504" s="5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3:61" s="3" customFormat="1" x14ac:dyDescent="0.2">
      <c r="C505" s="2"/>
      <c r="D505" s="1"/>
      <c r="E505" s="2"/>
      <c r="F505" s="1"/>
      <c r="G505" s="97"/>
      <c r="H505" s="97"/>
      <c r="AN505" s="4"/>
      <c r="AO505" s="4"/>
      <c r="AP505" s="4"/>
      <c r="AQ505" s="4"/>
      <c r="AR505" s="4"/>
      <c r="AS505" s="5"/>
      <c r="AT505" s="5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3:61" s="3" customFormat="1" x14ac:dyDescent="0.2">
      <c r="C506" s="2"/>
      <c r="D506" s="1"/>
      <c r="E506" s="2"/>
      <c r="F506" s="1"/>
      <c r="G506" s="97"/>
      <c r="H506" s="97"/>
      <c r="AN506" s="4"/>
      <c r="AO506" s="4"/>
      <c r="AP506" s="4"/>
      <c r="AQ506" s="4"/>
      <c r="AR506" s="4"/>
      <c r="AS506" s="5"/>
      <c r="AT506" s="5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3:61" s="3" customFormat="1" x14ac:dyDescent="0.2">
      <c r="C507" s="2"/>
      <c r="D507" s="1"/>
      <c r="E507" s="2"/>
      <c r="F507" s="1"/>
      <c r="G507" s="97"/>
      <c r="H507" s="97"/>
      <c r="AN507" s="4"/>
      <c r="AO507" s="4"/>
      <c r="AP507" s="4"/>
      <c r="AQ507" s="4"/>
      <c r="AR507" s="4"/>
      <c r="AS507" s="5"/>
      <c r="AT507" s="5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3:61" s="3" customFormat="1" x14ac:dyDescent="0.2">
      <c r="C508" s="2"/>
      <c r="D508" s="1"/>
      <c r="E508" s="2"/>
      <c r="F508" s="1"/>
      <c r="G508" s="97"/>
      <c r="H508" s="97"/>
      <c r="AN508" s="4"/>
      <c r="AO508" s="4"/>
      <c r="AP508" s="4"/>
      <c r="AQ508" s="4"/>
      <c r="AR508" s="4"/>
      <c r="AS508" s="5"/>
      <c r="AT508" s="5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3:61" s="3" customFormat="1" x14ac:dyDescent="0.2">
      <c r="C509" s="2"/>
      <c r="D509" s="1"/>
      <c r="E509" s="2"/>
      <c r="F509" s="1"/>
      <c r="G509" s="97"/>
      <c r="H509" s="97"/>
      <c r="AN509" s="4"/>
      <c r="AO509" s="4"/>
      <c r="AP509" s="4"/>
      <c r="AQ509" s="4"/>
      <c r="AR509" s="4"/>
      <c r="AS509" s="5"/>
      <c r="AT509" s="5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3:61" s="3" customFormat="1" x14ac:dyDescent="0.2">
      <c r="C510" s="2"/>
      <c r="D510" s="1"/>
      <c r="E510" s="2"/>
      <c r="F510" s="1"/>
      <c r="G510" s="97"/>
      <c r="H510" s="97"/>
      <c r="AN510" s="4"/>
      <c r="AO510" s="4"/>
      <c r="AP510" s="4"/>
      <c r="AQ510" s="4"/>
      <c r="AR510" s="4"/>
      <c r="AS510" s="5"/>
      <c r="AT510" s="5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3:61" s="3" customFormat="1" x14ac:dyDescent="0.2">
      <c r="C511" s="2"/>
      <c r="D511" s="1"/>
      <c r="E511" s="2"/>
      <c r="F511" s="1"/>
      <c r="G511" s="97"/>
      <c r="H511" s="97"/>
      <c r="AN511" s="4"/>
      <c r="AO511" s="4"/>
      <c r="AP511" s="4"/>
      <c r="AQ511" s="4"/>
      <c r="AR511" s="4"/>
      <c r="AS511" s="5"/>
      <c r="AT511" s="5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3:61" s="3" customFormat="1" x14ac:dyDescent="0.2">
      <c r="C512" s="2"/>
      <c r="D512" s="1"/>
      <c r="E512" s="2"/>
      <c r="F512" s="1"/>
      <c r="G512" s="97"/>
      <c r="H512" s="97"/>
      <c r="AN512" s="4"/>
      <c r="AO512" s="4"/>
      <c r="AP512" s="4"/>
      <c r="AQ512" s="4"/>
      <c r="AR512" s="4"/>
      <c r="AS512" s="5"/>
      <c r="AT512" s="5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3:61" s="3" customFormat="1" x14ac:dyDescent="0.2">
      <c r="C513" s="2"/>
      <c r="D513" s="1"/>
      <c r="E513" s="2"/>
      <c r="F513" s="1"/>
      <c r="G513" s="97"/>
      <c r="H513" s="97"/>
      <c r="AN513" s="4"/>
      <c r="AO513" s="4"/>
      <c r="AP513" s="4"/>
      <c r="AQ513" s="4"/>
      <c r="AR513" s="4"/>
      <c r="AS513" s="5"/>
      <c r="AT513" s="5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3:61" s="3" customFormat="1" x14ac:dyDescent="0.2">
      <c r="C514" s="2"/>
      <c r="D514" s="1"/>
      <c r="E514" s="2"/>
      <c r="F514" s="1"/>
      <c r="G514" s="97"/>
      <c r="H514" s="97"/>
      <c r="AN514" s="4"/>
      <c r="AO514" s="4"/>
      <c r="AP514" s="4"/>
      <c r="AQ514" s="4"/>
      <c r="AR514" s="4"/>
      <c r="AS514" s="5"/>
      <c r="AT514" s="5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3:61" s="3" customFormat="1" x14ac:dyDescent="0.2">
      <c r="C515" s="2"/>
      <c r="D515" s="1"/>
      <c r="E515" s="2"/>
      <c r="F515" s="1"/>
      <c r="G515" s="97"/>
      <c r="H515" s="97"/>
      <c r="AN515" s="4"/>
      <c r="AO515" s="4"/>
      <c r="AP515" s="4"/>
      <c r="AQ515" s="4"/>
      <c r="AR515" s="4"/>
      <c r="AS515" s="5"/>
      <c r="AT515" s="5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3:61" s="3" customFormat="1" x14ac:dyDescent="0.2">
      <c r="C516" s="2"/>
      <c r="D516" s="1"/>
      <c r="E516" s="2"/>
      <c r="F516" s="1"/>
      <c r="G516" s="98"/>
      <c r="H516" s="98"/>
      <c r="AN516" s="4"/>
      <c r="AO516" s="4"/>
      <c r="AP516" s="4"/>
      <c r="AQ516" s="4"/>
      <c r="AR516" s="4"/>
      <c r="AS516" s="5"/>
      <c r="AT516" s="5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3:61" s="3" customFormat="1" x14ac:dyDescent="0.2">
      <c r="C517" s="2"/>
      <c r="D517" s="1"/>
      <c r="E517" s="2"/>
      <c r="F517" s="1"/>
      <c r="G517" s="98"/>
      <c r="H517" s="98"/>
      <c r="AN517" s="4"/>
      <c r="AO517" s="4"/>
      <c r="AP517" s="4"/>
      <c r="AQ517" s="4"/>
      <c r="AR517" s="4"/>
      <c r="AS517" s="5"/>
      <c r="AT517" s="5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3:61" s="3" customFormat="1" x14ac:dyDescent="0.2">
      <c r="C518" s="2"/>
      <c r="D518" s="1"/>
      <c r="E518" s="2"/>
      <c r="F518" s="1"/>
      <c r="G518" s="97"/>
      <c r="H518" s="97"/>
      <c r="AN518" s="4"/>
      <c r="AO518" s="4"/>
      <c r="AP518" s="4"/>
      <c r="AQ518" s="4"/>
      <c r="AR518" s="4"/>
      <c r="AS518" s="5"/>
      <c r="AT518" s="5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3:61" s="3" customFormat="1" x14ac:dyDescent="0.2">
      <c r="C519" s="2"/>
      <c r="D519" s="1"/>
      <c r="E519" s="2"/>
      <c r="F519" s="1"/>
      <c r="G519" s="97"/>
      <c r="H519" s="97"/>
      <c r="AN519" s="4"/>
      <c r="AO519" s="4"/>
      <c r="AP519" s="4"/>
      <c r="AQ519" s="4"/>
      <c r="AR519" s="4"/>
      <c r="AS519" s="5"/>
      <c r="AT519" s="5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3:61" s="3" customFormat="1" x14ac:dyDescent="0.2">
      <c r="C520" s="2"/>
      <c r="D520" s="1"/>
      <c r="E520" s="2"/>
      <c r="F520" s="1"/>
      <c r="G520" s="98"/>
      <c r="H520" s="98"/>
      <c r="AN520" s="4"/>
      <c r="AO520" s="4"/>
      <c r="AP520" s="4"/>
      <c r="AQ520" s="4"/>
      <c r="AR520" s="4"/>
      <c r="AS520" s="5"/>
      <c r="AT520" s="5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3:61" s="3" customFormat="1" x14ac:dyDescent="0.2">
      <c r="C521" s="2"/>
      <c r="D521" s="1"/>
      <c r="E521" s="2"/>
      <c r="F521" s="1"/>
      <c r="G521" s="97"/>
      <c r="H521" s="97"/>
      <c r="AN521" s="4"/>
      <c r="AO521" s="4"/>
      <c r="AP521" s="4"/>
      <c r="AQ521" s="4"/>
      <c r="AR521" s="4"/>
      <c r="AS521" s="5"/>
      <c r="AT521" s="5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3:61" s="3" customFormat="1" x14ac:dyDescent="0.2">
      <c r="C522" s="2"/>
      <c r="D522" s="1"/>
      <c r="E522" s="2"/>
      <c r="F522" s="1"/>
      <c r="G522" s="97"/>
      <c r="H522" s="97"/>
      <c r="AN522" s="4"/>
      <c r="AO522" s="4"/>
      <c r="AP522" s="4"/>
      <c r="AQ522" s="4"/>
      <c r="AR522" s="4"/>
      <c r="AS522" s="5"/>
      <c r="AT522" s="5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3:61" s="3" customFormat="1" x14ac:dyDescent="0.2">
      <c r="C523" s="2"/>
      <c r="D523" s="1"/>
      <c r="E523" s="2"/>
      <c r="F523" s="1"/>
      <c r="G523" s="97"/>
      <c r="H523" s="97"/>
      <c r="AN523" s="4"/>
      <c r="AO523" s="4"/>
      <c r="AP523" s="4"/>
      <c r="AQ523" s="4"/>
      <c r="AR523" s="4"/>
      <c r="AS523" s="5"/>
      <c r="AT523" s="5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3:61" x14ac:dyDescent="0.2">
      <c r="G524" s="97"/>
      <c r="H524" s="97"/>
    </row>
  </sheetData>
  <autoFilter ref="A13:AU301" xr:uid="{00000000-0009-0000-0000-000000000000}"/>
  <mergeCells count="103">
    <mergeCell ref="C293:J294"/>
    <mergeCell ref="AN3:AQ3"/>
    <mergeCell ref="C300:AQ300"/>
    <mergeCell ref="C296:D296"/>
    <mergeCell ref="AL293:AL294"/>
    <mergeCell ref="AM293:AM294"/>
    <mergeCell ref="AN293:AN294"/>
    <mergeCell ref="AO293:AO294"/>
    <mergeCell ref="AP293:AP294"/>
    <mergeCell ref="AQ293:AQ294"/>
    <mergeCell ref="AF293:AF294"/>
    <mergeCell ref="AG293:AG294"/>
    <mergeCell ref="AH293:AH294"/>
    <mergeCell ref="AI293:AI294"/>
    <mergeCell ref="AJ293:AJ294"/>
    <mergeCell ref="AC10:AC12"/>
    <mergeCell ref="AE10:AE12"/>
    <mergeCell ref="Q10:Q12"/>
    <mergeCell ref="AQ10:AQ12"/>
    <mergeCell ref="N293:N294"/>
    <mergeCell ref="O293:O294"/>
    <mergeCell ref="P293:P294"/>
    <mergeCell ref="Q293:Q294"/>
    <mergeCell ref="R293:R294"/>
    <mergeCell ref="S293:S294"/>
    <mergeCell ref="AT11:AT13"/>
    <mergeCell ref="AU11:AU13"/>
    <mergeCell ref="AI10:AI12"/>
    <mergeCell ref="AK10:AK12"/>
    <mergeCell ref="AJ11:AJ12"/>
    <mergeCell ref="K293:K294"/>
    <mergeCell ref="L293:L294"/>
    <mergeCell ref="M293:M294"/>
    <mergeCell ref="AK293:AK294"/>
    <mergeCell ref="Z293:Z294"/>
    <mergeCell ref="AA293:AA294"/>
    <mergeCell ref="AB293:AB294"/>
    <mergeCell ref="AC293:AC294"/>
    <mergeCell ref="AD293:AD294"/>
    <mergeCell ref="AE293:AE294"/>
    <mergeCell ref="T293:T294"/>
    <mergeCell ref="U293:U294"/>
    <mergeCell ref="V293:V294"/>
    <mergeCell ref="W293:W294"/>
    <mergeCell ref="X293:X294"/>
    <mergeCell ref="P9:Q9"/>
    <mergeCell ref="Y293:Y294"/>
    <mergeCell ref="T9:U9"/>
    <mergeCell ref="X11:X12"/>
    <mergeCell ref="L11:L12"/>
    <mergeCell ref="N11:N12"/>
    <mergeCell ref="P11:P12"/>
    <mergeCell ref="R11:R12"/>
    <mergeCell ref="T11:T12"/>
    <mergeCell ref="V11:V12"/>
    <mergeCell ref="R9:S9"/>
    <mergeCell ref="AL11:AL12"/>
    <mergeCell ref="AA10:AA12"/>
    <mergeCell ref="AM10:AM12"/>
    <mergeCell ref="AN10:AN12"/>
    <mergeCell ref="AO10:AO12"/>
    <mergeCell ref="AP10:AP12"/>
    <mergeCell ref="C2:AQ2"/>
    <mergeCell ref="D3:M3"/>
    <mergeCell ref="D4:N4"/>
    <mergeCell ref="D5:K5"/>
    <mergeCell ref="D6:AQ6"/>
    <mergeCell ref="V9:W9"/>
    <mergeCell ref="C7:K7"/>
    <mergeCell ref="AO7:AP7"/>
    <mergeCell ref="C9:C12"/>
    <mergeCell ref="D9:D12"/>
    <mergeCell ref="G9:G12"/>
    <mergeCell ref="H9:H12"/>
    <mergeCell ref="I9:I12"/>
    <mergeCell ref="J9:K11"/>
    <mergeCell ref="AF9:AG9"/>
    <mergeCell ref="AH9:AI9"/>
    <mergeCell ref="L9:M9"/>
    <mergeCell ref="N9:O9"/>
    <mergeCell ref="E10:E12"/>
    <mergeCell ref="F10:F12"/>
    <mergeCell ref="E9:F9"/>
    <mergeCell ref="C8:AQ8"/>
    <mergeCell ref="AJ9:AK9"/>
    <mergeCell ref="AL9:AM9"/>
    <mergeCell ref="AN9:AQ9"/>
    <mergeCell ref="M10:M12"/>
    <mergeCell ref="O10:O12"/>
    <mergeCell ref="S10:S12"/>
    <mergeCell ref="U10:U12"/>
    <mergeCell ref="W10:W12"/>
    <mergeCell ref="Y10:Y12"/>
    <mergeCell ref="X9:Y9"/>
    <mergeCell ref="Z9:AA9"/>
    <mergeCell ref="AB9:AC9"/>
    <mergeCell ref="AD9:AE9"/>
    <mergeCell ref="Z11:Z12"/>
    <mergeCell ref="AB11:AB12"/>
    <mergeCell ref="AD11:AD12"/>
    <mergeCell ref="AF11:AF12"/>
    <mergeCell ref="AH11:AH12"/>
    <mergeCell ref="AG10:AG12"/>
  </mergeCells>
  <conditionalFormatting sqref="AP153:AP154 AP173:AP174 AP185:AP190 AP285:AP292 AP14:AP39 AP46:AP47 AP50 AP53:AP65 AP77:AP118 AP127:AP133 AP135:AP151 AP156:AP159 AP161:AP167 AP169:AP171 AP177:AP181 AP206:AP217">
    <cfRule type="cellIs" dxfId="601" priority="2899" operator="lessThan">
      <formula>0</formula>
    </cfRule>
  </conditionalFormatting>
  <conditionalFormatting sqref="AP153:AP154 AP173:AP174 AP185:AP190 AP285:AP292 AP14:AP39 AP46:AP47 AP50 AP53:AP65 AP77:AP118 AP127:AP133 AP135:AP151 AP156:AP159 AP161:AP167 AP169:AP171 AP177:AP181 AP206:AP217">
    <cfRule type="cellIs" dxfId="600" priority="2898" operator="lessThan">
      <formula>0</formula>
    </cfRule>
  </conditionalFormatting>
  <conditionalFormatting sqref="C15:M15 M16:M292">
    <cfRule type="expression" dxfId="599" priority="2890">
      <formula>$A15="Advindo"</formula>
    </cfRule>
    <cfRule type="expression" dxfId="598" priority="2891">
      <formula>$A15="Ñ Plan s/desconto"</formula>
    </cfRule>
    <cfRule type="expression" dxfId="597" priority="2892">
      <formula>$A15="Ñ Plan c/desconto"</formula>
    </cfRule>
    <cfRule type="expression" dxfId="596" priority="2893">
      <formula>$A15="Família"</formula>
    </cfRule>
  </conditionalFormatting>
  <conditionalFormatting sqref="C285:H287 J285:J287 C16:L39 C206:K216 C217:D217 F217:K217 I285:I292 C292:H292 J292 K285:L292 C127:L133 L206:L217 C177:L181 C169:L171 C161:L167 C156:L159 C135:L151 C123:L124 C53:L65 C50:L50 C46:L47 C185:L190 C173:L174 C153:L154 C14:M14 C77:L118 N77:AQ118 N153:AQ154 N173:AQ174 N185:AQ190 N46:AQ47 N50:AQ50 N53:AQ65 N123:AQ124 N135:AQ151 N156:AQ159 N161:AQ167 N169:AQ171 N177:AQ181 N206:AQ217 N127:AQ133 N285:AQ292 N14:AQ39">
    <cfRule type="expression" dxfId="595" priority="2888">
      <formula>$A14="Plan revisado"</formula>
    </cfRule>
    <cfRule type="expression" dxfId="594" priority="2894">
      <formula>$A14="Advindo"</formula>
    </cfRule>
    <cfRule type="expression" dxfId="593" priority="2895">
      <formula>$A14="Ñ Plan s/desconto"</formula>
    </cfRule>
    <cfRule type="expression" dxfId="592" priority="2896">
      <formula>$A14="Ñ Plan c/desconto"</formula>
    </cfRule>
    <cfRule type="expression" dxfId="591" priority="2897">
      <formula>$A14="Família"</formula>
    </cfRule>
  </conditionalFormatting>
  <conditionalFormatting sqref="C285:H287 J285:J287 C206:K216 C217:D217 F217:K217 I285:I292 C292:H292 J292 C14:AQ15 K285:L292 C127:L133 L206:L217 C177:L181 C169:L171 C161:L167 C156:L159 C135:L151 C123:L124 C53:L65 C50:L50 C46:L47 C185:L190 C173:L174 C153:L154 C77:L118 N77:AQ118 N153:AQ154 N173:AQ174 N185:AQ190 N46:AQ47 N50:AQ50 N53:AQ65 N123:AQ124 N135:AQ151 N156:AQ159 N161:AQ167 N169:AQ171 N177:AQ181 N206:AQ217 N127:AQ133 N285:AQ292 C16:L39 N16:AQ39 M16:M292">
    <cfRule type="expression" dxfId="590" priority="2887">
      <formula>$A14="Plan c/desc s/reajuste"</formula>
    </cfRule>
  </conditionalFormatting>
  <conditionalFormatting sqref="C288:H291 J288:J291">
    <cfRule type="expression" dxfId="589" priority="1796">
      <formula>$A288="Plan revisado"</formula>
    </cfRule>
    <cfRule type="expression" dxfId="588" priority="1797">
      <formula>$A288="Advindo"</formula>
    </cfRule>
    <cfRule type="expression" dxfId="587" priority="1798">
      <formula>$A288="Ñ Plan s/desconto"</formula>
    </cfRule>
    <cfRule type="expression" dxfId="586" priority="1799">
      <formula>$A288="Ñ Plan c/desconto"</formula>
    </cfRule>
    <cfRule type="expression" dxfId="585" priority="1800">
      <formula>$A288="Família"</formula>
    </cfRule>
  </conditionalFormatting>
  <conditionalFormatting sqref="C288:H291 J288:J291">
    <cfRule type="expression" dxfId="584" priority="1795">
      <formula>$A288="Plan c/desc s/reajuste"</formula>
    </cfRule>
  </conditionalFormatting>
  <conditionalFormatting sqref="AP119:AP120">
    <cfRule type="cellIs" dxfId="583" priority="1684" operator="lessThan">
      <formula>0</formula>
    </cfRule>
  </conditionalFormatting>
  <conditionalFormatting sqref="AP119:AP120">
    <cfRule type="cellIs" dxfId="582" priority="1683" operator="lessThan">
      <formula>0</formula>
    </cfRule>
  </conditionalFormatting>
  <conditionalFormatting sqref="C119:K119 D120:K120 E121:E122 L119:L120 N119:AQ120">
    <cfRule type="expression" dxfId="581" priority="1678">
      <formula>$A119="Plan revisado"</formula>
    </cfRule>
    <cfRule type="expression" dxfId="580" priority="1679">
      <formula>$A119="Advindo"</formula>
    </cfRule>
    <cfRule type="expression" dxfId="579" priority="1680">
      <formula>$A119="Ñ Plan s/desconto"</formula>
    </cfRule>
    <cfRule type="expression" dxfId="578" priority="1681">
      <formula>$A119="Ñ Plan c/desconto"</formula>
    </cfRule>
    <cfRule type="expression" dxfId="577" priority="1682">
      <formula>$A119="Família"</formula>
    </cfRule>
  </conditionalFormatting>
  <conditionalFormatting sqref="C119:K119 D120:K120 E121:E122 L119:L120 N119:AQ120">
    <cfRule type="expression" dxfId="576" priority="1677">
      <formula>$A119="Plan c/desc s/reajuste"</formula>
    </cfRule>
  </conditionalFormatting>
  <conditionalFormatting sqref="AP121:AP124">
    <cfRule type="cellIs" dxfId="575" priority="1676" operator="lessThan">
      <formula>0</formula>
    </cfRule>
  </conditionalFormatting>
  <conditionalFormatting sqref="AP121:AP124">
    <cfRule type="cellIs" dxfId="574" priority="1675" operator="lessThan">
      <formula>0</formula>
    </cfRule>
  </conditionalFormatting>
  <conditionalFormatting sqref="C121:D122 F121:L122 N121:AQ122">
    <cfRule type="expression" dxfId="573" priority="1670">
      <formula>$A121="Plan revisado"</formula>
    </cfRule>
    <cfRule type="expression" dxfId="572" priority="1671">
      <formula>$A121="Advindo"</formula>
    </cfRule>
    <cfRule type="expression" dxfId="571" priority="1672">
      <formula>$A121="Ñ Plan s/desconto"</formula>
    </cfRule>
    <cfRule type="expression" dxfId="570" priority="1673">
      <formula>$A121="Ñ Plan c/desconto"</formula>
    </cfRule>
    <cfRule type="expression" dxfId="569" priority="1674">
      <formula>$A121="Família"</formula>
    </cfRule>
  </conditionalFormatting>
  <conditionalFormatting sqref="C121:D122 F121:L122 N121:AQ122">
    <cfRule type="expression" dxfId="568" priority="1669">
      <formula>$A121="Plan c/desc s/reajuste"</formula>
    </cfRule>
  </conditionalFormatting>
  <conditionalFormatting sqref="AP152">
    <cfRule type="cellIs" dxfId="567" priority="1652" operator="lessThan">
      <formula>0</formula>
    </cfRule>
  </conditionalFormatting>
  <conditionalFormatting sqref="AP152">
    <cfRule type="cellIs" dxfId="566" priority="1651" operator="lessThan">
      <formula>0</formula>
    </cfRule>
  </conditionalFormatting>
  <conditionalFormatting sqref="C152:L152 N152:AQ152">
    <cfRule type="expression" dxfId="565" priority="1646">
      <formula>$A152="Plan revisado"</formula>
    </cfRule>
    <cfRule type="expression" dxfId="564" priority="1647">
      <formula>$A152="Advindo"</formula>
    </cfRule>
    <cfRule type="expression" dxfId="563" priority="1648">
      <formula>$A152="Ñ Plan s/desconto"</formula>
    </cfRule>
    <cfRule type="expression" dxfId="562" priority="1649">
      <formula>$A152="Ñ Plan c/desconto"</formula>
    </cfRule>
    <cfRule type="expression" dxfId="561" priority="1650">
      <formula>$A152="Família"</formula>
    </cfRule>
  </conditionalFormatting>
  <conditionalFormatting sqref="C152:L152 N152:AQ152">
    <cfRule type="expression" dxfId="560" priority="1645">
      <formula>$A152="Plan c/desc s/reajuste"</formula>
    </cfRule>
  </conditionalFormatting>
  <conditionalFormatting sqref="AP172">
    <cfRule type="cellIs" dxfId="559" priority="1644" operator="lessThan">
      <formula>0</formula>
    </cfRule>
  </conditionalFormatting>
  <conditionalFormatting sqref="AP172">
    <cfRule type="cellIs" dxfId="558" priority="1643" operator="lessThan">
      <formula>0</formula>
    </cfRule>
  </conditionalFormatting>
  <conditionalFormatting sqref="C172:L172 N172:AQ172">
    <cfRule type="expression" dxfId="557" priority="1638">
      <formula>$A172="Plan revisado"</formula>
    </cfRule>
    <cfRule type="expression" dxfId="556" priority="1639">
      <formula>$A172="Advindo"</formula>
    </cfRule>
    <cfRule type="expression" dxfId="555" priority="1640">
      <formula>$A172="Ñ Plan s/desconto"</formula>
    </cfRule>
    <cfRule type="expression" dxfId="554" priority="1641">
      <formula>$A172="Ñ Plan c/desconto"</formula>
    </cfRule>
    <cfRule type="expression" dxfId="553" priority="1642">
      <formula>$A172="Família"</formula>
    </cfRule>
  </conditionalFormatting>
  <conditionalFormatting sqref="C172:L172 N172:AQ172">
    <cfRule type="expression" dxfId="552" priority="1637">
      <formula>$A172="Plan c/desc s/reajuste"</formula>
    </cfRule>
  </conditionalFormatting>
  <conditionalFormatting sqref="AP182:AP184">
    <cfRule type="cellIs" dxfId="551" priority="1636" operator="lessThan">
      <formula>0</formula>
    </cfRule>
  </conditionalFormatting>
  <conditionalFormatting sqref="AP182:AP184">
    <cfRule type="cellIs" dxfId="550" priority="1635" operator="lessThan">
      <formula>0</formula>
    </cfRule>
  </conditionalFormatting>
  <conditionalFormatting sqref="C182:L184 N182:AQ184">
    <cfRule type="expression" dxfId="549" priority="1630">
      <formula>$A182="Plan revisado"</formula>
    </cfRule>
    <cfRule type="expression" dxfId="548" priority="1631">
      <formula>$A182="Advindo"</formula>
    </cfRule>
    <cfRule type="expression" dxfId="547" priority="1632">
      <formula>$A182="Ñ Plan s/desconto"</formula>
    </cfRule>
    <cfRule type="expression" dxfId="546" priority="1633">
      <formula>$A182="Ñ Plan c/desconto"</formula>
    </cfRule>
    <cfRule type="expression" dxfId="545" priority="1634">
      <formula>$A182="Família"</formula>
    </cfRule>
  </conditionalFormatting>
  <conditionalFormatting sqref="C182:L184 N182:AQ184">
    <cfRule type="expression" dxfId="544" priority="1629">
      <formula>$A182="Plan c/desc s/reajuste"</formula>
    </cfRule>
  </conditionalFormatting>
  <conditionalFormatting sqref="AP218:AP219">
    <cfRule type="cellIs" dxfId="543" priority="1628" operator="lessThan">
      <formula>0</formula>
    </cfRule>
  </conditionalFormatting>
  <conditionalFormatting sqref="AP218:AP219">
    <cfRule type="cellIs" dxfId="542" priority="1627" operator="lessThan">
      <formula>0</formula>
    </cfRule>
  </conditionalFormatting>
  <conditionalFormatting sqref="C218:L219 N218:AQ219">
    <cfRule type="expression" dxfId="541" priority="1622">
      <formula>$A218="Plan revisado"</formula>
    </cfRule>
    <cfRule type="expression" dxfId="540" priority="1623">
      <formula>$A218="Advindo"</formula>
    </cfRule>
    <cfRule type="expression" dxfId="539" priority="1624">
      <formula>$A218="Ñ Plan s/desconto"</formula>
    </cfRule>
    <cfRule type="expression" dxfId="538" priority="1625">
      <formula>$A218="Ñ Plan c/desconto"</formula>
    </cfRule>
    <cfRule type="expression" dxfId="537" priority="1626">
      <formula>$A218="Família"</formula>
    </cfRule>
  </conditionalFormatting>
  <conditionalFormatting sqref="C218:L219 N218:AQ219">
    <cfRule type="expression" dxfId="536" priority="1621">
      <formula>$A218="Plan c/desc s/reajuste"</formula>
    </cfRule>
  </conditionalFormatting>
  <conditionalFormatting sqref="AP220:AP221 AP224:AP225">
    <cfRule type="cellIs" dxfId="535" priority="1620" operator="lessThan">
      <formula>0</formula>
    </cfRule>
  </conditionalFormatting>
  <conditionalFormatting sqref="AP220:AP221 AP224:AP225">
    <cfRule type="cellIs" dxfId="534" priority="1619" operator="lessThan">
      <formula>0</formula>
    </cfRule>
  </conditionalFormatting>
  <conditionalFormatting sqref="C224:L225 C220:L221 N220:AQ221 N224:AQ225">
    <cfRule type="expression" dxfId="533" priority="1614">
      <formula>$A220="Plan revisado"</formula>
    </cfRule>
    <cfRule type="expression" dxfId="532" priority="1615">
      <formula>$A220="Advindo"</formula>
    </cfRule>
    <cfRule type="expression" dxfId="531" priority="1616">
      <formula>$A220="Ñ Plan s/desconto"</formula>
    </cfRule>
    <cfRule type="expression" dxfId="530" priority="1617">
      <formula>$A220="Ñ Plan c/desconto"</formula>
    </cfRule>
    <cfRule type="expression" dxfId="529" priority="1618">
      <formula>$A220="Família"</formula>
    </cfRule>
  </conditionalFormatting>
  <conditionalFormatting sqref="C224:L225 C220:L221 N220:AQ221 N224:AQ225">
    <cfRule type="expression" dxfId="528" priority="1613">
      <formula>$A220="Plan c/desc s/reajuste"</formula>
    </cfRule>
  </conditionalFormatting>
  <conditionalFormatting sqref="AP222:AP223">
    <cfRule type="cellIs" dxfId="527" priority="1612" operator="lessThan">
      <formula>0</formula>
    </cfRule>
  </conditionalFormatting>
  <conditionalFormatting sqref="AP222:AP223">
    <cfRule type="cellIs" dxfId="526" priority="1611" operator="lessThan">
      <formula>0</formula>
    </cfRule>
  </conditionalFormatting>
  <conditionalFormatting sqref="C222:L223 N222:AQ223">
    <cfRule type="expression" dxfId="525" priority="1606">
      <formula>$A222="Plan revisado"</formula>
    </cfRule>
    <cfRule type="expression" dxfId="524" priority="1607">
      <formula>$A222="Advindo"</formula>
    </cfRule>
    <cfRule type="expression" dxfId="523" priority="1608">
      <formula>$A222="Ñ Plan s/desconto"</formula>
    </cfRule>
    <cfRule type="expression" dxfId="522" priority="1609">
      <formula>$A222="Ñ Plan c/desconto"</formula>
    </cfRule>
    <cfRule type="expression" dxfId="521" priority="1610">
      <formula>$A222="Família"</formula>
    </cfRule>
  </conditionalFormatting>
  <conditionalFormatting sqref="C222:L223 N222:AQ223">
    <cfRule type="expression" dxfId="520" priority="1605">
      <formula>$A222="Plan c/desc s/reajuste"</formula>
    </cfRule>
  </conditionalFormatting>
  <conditionalFormatting sqref="AP226">
    <cfRule type="cellIs" dxfId="519" priority="1604" operator="lessThan">
      <formula>0</formula>
    </cfRule>
  </conditionalFormatting>
  <conditionalFormatting sqref="AP226">
    <cfRule type="cellIs" dxfId="518" priority="1603" operator="lessThan">
      <formula>0</formula>
    </cfRule>
  </conditionalFormatting>
  <conditionalFormatting sqref="C226:L226 N226:AQ226">
    <cfRule type="expression" dxfId="517" priority="1598">
      <formula>$A226="Plan revisado"</formula>
    </cfRule>
    <cfRule type="expression" dxfId="516" priority="1599">
      <formula>$A226="Advindo"</formula>
    </cfRule>
    <cfRule type="expression" dxfId="515" priority="1600">
      <formula>$A226="Ñ Plan s/desconto"</formula>
    </cfRule>
    <cfRule type="expression" dxfId="514" priority="1601">
      <formula>$A226="Ñ Plan c/desconto"</formula>
    </cfRule>
    <cfRule type="expression" dxfId="513" priority="1602">
      <formula>$A226="Família"</formula>
    </cfRule>
  </conditionalFormatting>
  <conditionalFormatting sqref="C226:L226 N226:AQ226">
    <cfRule type="expression" dxfId="512" priority="1597">
      <formula>$A226="Plan c/desc s/reajuste"</formula>
    </cfRule>
  </conditionalFormatting>
  <conditionalFormatting sqref="AP227:AP228">
    <cfRule type="cellIs" dxfId="511" priority="1596" operator="lessThan">
      <formula>0</formula>
    </cfRule>
  </conditionalFormatting>
  <conditionalFormatting sqref="AP227:AP228">
    <cfRule type="cellIs" dxfId="510" priority="1595" operator="lessThan">
      <formula>0</formula>
    </cfRule>
  </conditionalFormatting>
  <conditionalFormatting sqref="C227:L228 N227:AQ228">
    <cfRule type="expression" dxfId="509" priority="1590">
      <formula>$A227="Plan revisado"</formula>
    </cfRule>
    <cfRule type="expression" dxfId="508" priority="1591">
      <formula>$A227="Advindo"</formula>
    </cfRule>
    <cfRule type="expression" dxfId="507" priority="1592">
      <formula>$A227="Ñ Plan s/desconto"</formula>
    </cfRule>
    <cfRule type="expression" dxfId="506" priority="1593">
      <formula>$A227="Ñ Plan c/desconto"</formula>
    </cfRule>
    <cfRule type="expression" dxfId="505" priority="1594">
      <formula>$A227="Família"</formula>
    </cfRule>
  </conditionalFormatting>
  <conditionalFormatting sqref="C227:L228 N227:AQ228">
    <cfRule type="expression" dxfId="504" priority="1589">
      <formula>$A227="Plan c/desc s/reajuste"</formula>
    </cfRule>
  </conditionalFormatting>
  <conditionalFormatting sqref="AP229 AP232:AP233">
    <cfRule type="cellIs" dxfId="503" priority="1588" operator="lessThan">
      <formula>0</formula>
    </cfRule>
  </conditionalFormatting>
  <conditionalFormatting sqref="AP229 AP232:AP233">
    <cfRule type="cellIs" dxfId="502" priority="1587" operator="lessThan">
      <formula>0</formula>
    </cfRule>
  </conditionalFormatting>
  <conditionalFormatting sqref="C232:L233 C229:L229 N229:AQ229 N232:AQ233">
    <cfRule type="expression" dxfId="501" priority="1582">
      <formula>$A229="Plan revisado"</formula>
    </cfRule>
    <cfRule type="expression" dxfId="500" priority="1583">
      <formula>$A229="Advindo"</formula>
    </cfRule>
    <cfRule type="expression" dxfId="499" priority="1584">
      <formula>$A229="Ñ Plan s/desconto"</formula>
    </cfRule>
    <cfRule type="expression" dxfId="498" priority="1585">
      <formula>$A229="Ñ Plan c/desconto"</formula>
    </cfRule>
    <cfRule type="expression" dxfId="497" priority="1586">
      <formula>$A229="Família"</formula>
    </cfRule>
  </conditionalFormatting>
  <conditionalFormatting sqref="C232:L233 C229:L229 N229:AQ229 N232:AQ233">
    <cfRule type="expression" dxfId="496" priority="1581">
      <formula>$A229="Plan c/desc s/reajuste"</formula>
    </cfRule>
  </conditionalFormatting>
  <conditionalFormatting sqref="AP230:AP231">
    <cfRule type="cellIs" dxfId="495" priority="1580" operator="lessThan">
      <formula>0</formula>
    </cfRule>
  </conditionalFormatting>
  <conditionalFormatting sqref="AP230:AP231">
    <cfRule type="cellIs" dxfId="494" priority="1579" operator="lessThan">
      <formula>0</formula>
    </cfRule>
  </conditionalFormatting>
  <conditionalFormatting sqref="C230:L231 N230:AQ231">
    <cfRule type="expression" dxfId="493" priority="1574">
      <formula>$A230="Plan revisado"</formula>
    </cfRule>
    <cfRule type="expression" dxfId="492" priority="1575">
      <formula>$A230="Advindo"</formula>
    </cfRule>
    <cfRule type="expression" dxfId="491" priority="1576">
      <formula>$A230="Ñ Plan s/desconto"</formula>
    </cfRule>
    <cfRule type="expression" dxfId="490" priority="1577">
      <formula>$A230="Ñ Plan c/desconto"</formula>
    </cfRule>
    <cfRule type="expression" dxfId="489" priority="1578">
      <formula>$A230="Família"</formula>
    </cfRule>
  </conditionalFormatting>
  <conditionalFormatting sqref="C230:L231 N230:AQ231">
    <cfRule type="expression" dxfId="488" priority="1573">
      <formula>$A230="Plan c/desc s/reajuste"</formula>
    </cfRule>
  </conditionalFormatting>
  <conditionalFormatting sqref="AP234">
    <cfRule type="cellIs" dxfId="487" priority="1572" operator="lessThan">
      <formula>0</formula>
    </cfRule>
  </conditionalFormatting>
  <conditionalFormatting sqref="AP234">
    <cfRule type="cellIs" dxfId="486" priority="1571" operator="lessThan">
      <formula>0</formula>
    </cfRule>
  </conditionalFormatting>
  <conditionalFormatting sqref="C234:L234 N234:AQ234">
    <cfRule type="expression" dxfId="485" priority="1566">
      <formula>$A234="Plan revisado"</formula>
    </cfRule>
    <cfRule type="expression" dxfId="484" priority="1567">
      <formula>$A234="Advindo"</formula>
    </cfRule>
    <cfRule type="expression" dxfId="483" priority="1568">
      <formula>$A234="Ñ Plan s/desconto"</formula>
    </cfRule>
    <cfRule type="expression" dxfId="482" priority="1569">
      <formula>$A234="Ñ Plan c/desconto"</formula>
    </cfRule>
    <cfRule type="expression" dxfId="481" priority="1570">
      <formula>$A234="Família"</formula>
    </cfRule>
  </conditionalFormatting>
  <conditionalFormatting sqref="C234:L234 N234:AQ234">
    <cfRule type="expression" dxfId="480" priority="1565">
      <formula>$A234="Plan c/desc s/reajuste"</formula>
    </cfRule>
  </conditionalFormatting>
  <conditionalFormatting sqref="AP235">
    <cfRule type="cellIs" dxfId="479" priority="1564" operator="lessThan">
      <formula>0</formula>
    </cfRule>
  </conditionalFormatting>
  <conditionalFormatting sqref="AP235">
    <cfRule type="cellIs" dxfId="478" priority="1563" operator="lessThan">
      <formula>0</formula>
    </cfRule>
  </conditionalFormatting>
  <conditionalFormatting sqref="C235:L235 N235:AQ235">
    <cfRule type="expression" dxfId="477" priority="1558">
      <formula>$A235="Plan revisado"</formula>
    </cfRule>
    <cfRule type="expression" dxfId="476" priority="1559">
      <formula>$A235="Advindo"</formula>
    </cfRule>
    <cfRule type="expression" dxfId="475" priority="1560">
      <formula>$A235="Ñ Plan s/desconto"</formula>
    </cfRule>
    <cfRule type="expression" dxfId="474" priority="1561">
      <formula>$A235="Ñ Plan c/desconto"</formula>
    </cfRule>
    <cfRule type="expression" dxfId="473" priority="1562">
      <formula>$A235="Família"</formula>
    </cfRule>
  </conditionalFormatting>
  <conditionalFormatting sqref="C235:L235 N235:AQ235">
    <cfRule type="expression" dxfId="472" priority="1557">
      <formula>$A235="Plan c/desc s/reajuste"</formula>
    </cfRule>
  </conditionalFormatting>
  <conditionalFormatting sqref="AP236">
    <cfRule type="cellIs" dxfId="471" priority="1556" operator="lessThan">
      <formula>0</formula>
    </cfRule>
  </conditionalFormatting>
  <conditionalFormatting sqref="AP236">
    <cfRule type="cellIs" dxfId="470" priority="1555" operator="lessThan">
      <formula>0</formula>
    </cfRule>
  </conditionalFormatting>
  <conditionalFormatting sqref="C236:L236 N236:AQ236">
    <cfRule type="expression" dxfId="469" priority="1550">
      <formula>$A236="Plan revisado"</formula>
    </cfRule>
    <cfRule type="expression" dxfId="468" priority="1551">
      <formula>$A236="Advindo"</formula>
    </cfRule>
    <cfRule type="expression" dxfId="467" priority="1552">
      <formula>$A236="Ñ Plan s/desconto"</formula>
    </cfRule>
    <cfRule type="expression" dxfId="466" priority="1553">
      <formula>$A236="Ñ Plan c/desconto"</formula>
    </cfRule>
    <cfRule type="expression" dxfId="465" priority="1554">
      <formula>$A236="Família"</formula>
    </cfRule>
  </conditionalFormatting>
  <conditionalFormatting sqref="C236:L236 N236:AQ236">
    <cfRule type="expression" dxfId="464" priority="1549">
      <formula>$A236="Plan c/desc s/reajuste"</formula>
    </cfRule>
  </conditionalFormatting>
  <conditionalFormatting sqref="AP237:AP238">
    <cfRule type="cellIs" dxfId="463" priority="1548" operator="lessThan">
      <formula>0</formula>
    </cfRule>
  </conditionalFormatting>
  <conditionalFormatting sqref="AP237:AP238">
    <cfRule type="cellIs" dxfId="462" priority="1547" operator="lessThan">
      <formula>0</formula>
    </cfRule>
  </conditionalFormatting>
  <conditionalFormatting sqref="C237:L238 N237:AQ238">
    <cfRule type="expression" dxfId="461" priority="1542">
      <formula>$A237="Plan revisado"</formula>
    </cfRule>
    <cfRule type="expression" dxfId="460" priority="1543">
      <formula>$A237="Advindo"</formula>
    </cfRule>
    <cfRule type="expression" dxfId="459" priority="1544">
      <formula>$A237="Ñ Plan s/desconto"</formula>
    </cfRule>
    <cfRule type="expression" dxfId="458" priority="1545">
      <formula>$A237="Ñ Plan c/desconto"</formula>
    </cfRule>
    <cfRule type="expression" dxfId="457" priority="1546">
      <formula>$A237="Família"</formula>
    </cfRule>
  </conditionalFormatting>
  <conditionalFormatting sqref="C237:L238 N237:AQ238">
    <cfRule type="expression" dxfId="456" priority="1541">
      <formula>$A237="Plan c/desc s/reajuste"</formula>
    </cfRule>
  </conditionalFormatting>
  <conditionalFormatting sqref="AP239">
    <cfRule type="cellIs" dxfId="455" priority="1540" operator="lessThan">
      <formula>0</formula>
    </cfRule>
  </conditionalFormatting>
  <conditionalFormatting sqref="AP239">
    <cfRule type="cellIs" dxfId="454" priority="1539" operator="lessThan">
      <formula>0</formula>
    </cfRule>
  </conditionalFormatting>
  <conditionalFormatting sqref="C239:L239 N239:AQ239">
    <cfRule type="expression" dxfId="453" priority="1534">
      <formula>$A239="Plan revisado"</formula>
    </cfRule>
    <cfRule type="expression" dxfId="452" priority="1535">
      <formula>$A239="Advindo"</formula>
    </cfRule>
    <cfRule type="expression" dxfId="451" priority="1536">
      <formula>$A239="Ñ Plan s/desconto"</formula>
    </cfRule>
    <cfRule type="expression" dxfId="450" priority="1537">
      <formula>$A239="Ñ Plan c/desconto"</formula>
    </cfRule>
    <cfRule type="expression" dxfId="449" priority="1538">
      <formula>$A239="Família"</formula>
    </cfRule>
  </conditionalFormatting>
  <conditionalFormatting sqref="C239:L239 N239:AQ239">
    <cfRule type="expression" dxfId="448" priority="1533">
      <formula>$A239="Plan c/desc s/reajuste"</formula>
    </cfRule>
  </conditionalFormatting>
  <conditionalFormatting sqref="AP256">
    <cfRule type="cellIs" dxfId="447" priority="1532" operator="lessThan">
      <formula>0</formula>
    </cfRule>
  </conditionalFormatting>
  <conditionalFormatting sqref="AP256">
    <cfRule type="cellIs" dxfId="446" priority="1531" operator="lessThan">
      <formula>0</formula>
    </cfRule>
  </conditionalFormatting>
  <conditionalFormatting sqref="C256:L256 N256:AQ256">
    <cfRule type="expression" dxfId="445" priority="1526">
      <formula>$A256="Plan revisado"</formula>
    </cfRule>
    <cfRule type="expression" dxfId="444" priority="1527">
      <formula>$A256="Advindo"</formula>
    </cfRule>
    <cfRule type="expression" dxfId="443" priority="1528">
      <formula>$A256="Ñ Plan s/desconto"</formula>
    </cfRule>
    <cfRule type="expression" dxfId="442" priority="1529">
      <formula>$A256="Ñ Plan c/desconto"</formula>
    </cfRule>
    <cfRule type="expression" dxfId="441" priority="1530">
      <formula>$A256="Família"</formula>
    </cfRule>
  </conditionalFormatting>
  <conditionalFormatting sqref="C256:L256 N256:AQ256">
    <cfRule type="expression" dxfId="440" priority="1525">
      <formula>$A256="Plan c/desc s/reajuste"</formula>
    </cfRule>
  </conditionalFormatting>
  <conditionalFormatting sqref="AP241">
    <cfRule type="cellIs" dxfId="439" priority="1524" operator="lessThan">
      <formula>0</formula>
    </cfRule>
  </conditionalFormatting>
  <conditionalFormatting sqref="AP241">
    <cfRule type="cellIs" dxfId="438" priority="1523" operator="lessThan">
      <formula>0</formula>
    </cfRule>
  </conditionalFormatting>
  <conditionalFormatting sqref="C241:L241 N241:AQ241">
    <cfRule type="expression" dxfId="437" priority="1518">
      <formula>$A241="Plan revisado"</formula>
    </cfRule>
    <cfRule type="expression" dxfId="436" priority="1519">
      <formula>$A241="Advindo"</formula>
    </cfRule>
    <cfRule type="expression" dxfId="435" priority="1520">
      <formula>$A241="Ñ Plan s/desconto"</formula>
    </cfRule>
    <cfRule type="expression" dxfId="434" priority="1521">
      <formula>$A241="Ñ Plan c/desconto"</formula>
    </cfRule>
    <cfRule type="expression" dxfId="433" priority="1522">
      <formula>$A241="Família"</formula>
    </cfRule>
  </conditionalFormatting>
  <conditionalFormatting sqref="C241:L241 N241:AQ241">
    <cfRule type="expression" dxfId="432" priority="1517">
      <formula>$A241="Plan c/desc s/reajuste"</formula>
    </cfRule>
  </conditionalFormatting>
  <conditionalFormatting sqref="AP242">
    <cfRule type="cellIs" dxfId="431" priority="1516" operator="lessThan">
      <formula>0</formula>
    </cfRule>
  </conditionalFormatting>
  <conditionalFormatting sqref="AP242">
    <cfRule type="cellIs" dxfId="430" priority="1515" operator="lessThan">
      <formula>0</formula>
    </cfRule>
  </conditionalFormatting>
  <conditionalFormatting sqref="C242:L242 N242:AQ242">
    <cfRule type="expression" dxfId="429" priority="1510">
      <formula>$A242="Plan revisado"</formula>
    </cfRule>
    <cfRule type="expression" dxfId="428" priority="1511">
      <formula>$A242="Advindo"</formula>
    </cfRule>
    <cfRule type="expression" dxfId="427" priority="1512">
      <formula>$A242="Ñ Plan s/desconto"</formula>
    </cfRule>
    <cfRule type="expression" dxfId="426" priority="1513">
      <formula>$A242="Ñ Plan c/desconto"</formula>
    </cfRule>
    <cfRule type="expression" dxfId="425" priority="1514">
      <formula>$A242="Família"</formula>
    </cfRule>
  </conditionalFormatting>
  <conditionalFormatting sqref="C242:L242 N242:AQ242">
    <cfRule type="expression" dxfId="424" priority="1509">
      <formula>$A242="Plan c/desc s/reajuste"</formula>
    </cfRule>
  </conditionalFormatting>
  <conditionalFormatting sqref="AP243:AP244">
    <cfRule type="cellIs" dxfId="423" priority="1508" operator="lessThan">
      <formula>0</formula>
    </cfRule>
  </conditionalFormatting>
  <conditionalFormatting sqref="AP243:AP244">
    <cfRule type="cellIs" dxfId="422" priority="1507" operator="lessThan">
      <formula>0</formula>
    </cfRule>
  </conditionalFormatting>
  <conditionalFormatting sqref="C243:L244 N243:AQ244">
    <cfRule type="expression" dxfId="421" priority="1502">
      <formula>$A243="Plan revisado"</formula>
    </cfRule>
    <cfRule type="expression" dxfId="420" priority="1503">
      <formula>$A243="Advindo"</formula>
    </cfRule>
    <cfRule type="expression" dxfId="419" priority="1504">
      <formula>$A243="Ñ Plan s/desconto"</formula>
    </cfRule>
    <cfRule type="expression" dxfId="418" priority="1505">
      <formula>$A243="Ñ Plan c/desconto"</formula>
    </cfRule>
    <cfRule type="expression" dxfId="417" priority="1506">
      <formula>$A243="Família"</formula>
    </cfRule>
  </conditionalFormatting>
  <conditionalFormatting sqref="C243:L244 N243:AQ244">
    <cfRule type="expression" dxfId="416" priority="1501">
      <formula>$A243="Plan c/desc s/reajuste"</formula>
    </cfRule>
  </conditionalFormatting>
  <conditionalFormatting sqref="AP245">
    <cfRule type="cellIs" dxfId="415" priority="1500" operator="lessThan">
      <formula>0</formula>
    </cfRule>
  </conditionalFormatting>
  <conditionalFormatting sqref="AP245">
    <cfRule type="cellIs" dxfId="414" priority="1499" operator="lessThan">
      <formula>0</formula>
    </cfRule>
  </conditionalFormatting>
  <conditionalFormatting sqref="C245:L245 N245:AQ245">
    <cfRule type="expression" dxfId="413" priority="1494">
      <formula>$A245="Plan revisado"</formula>
    </cfRule>
    <cfRule type="expression" dxfId="412" priority="1495">
      <formula>$A245="Advindo"</formula>
    </cfRule>
    <cfRule type="expression" dxfId="411" priority="1496">
      <formula>$A245="Ñ Plan s/desconto"</formula>
    </cfRule>
    <cfRule type="expression" dxfId="410" priority="1497">
      <formula>$A245="Ñ Plan c/desconto"</formula>
    </cfRule>
    <cfRule type="expression" dxfId="409" priority="1498">
      <formula>$A245="Família"</formula>
    </cfRule>
  </conditionalFormatting>
  <conditionalFormatting sqref="C245:L245 N245:AQ245">
    <cfRule type="expression" dxfId="408" priority="1493">
      <formula>$A245="Plan c/desc s/reajuste"</formula>
    </cfRule>
  </conditionalFormatting>
  <conditionalFormatting sqref="AP255">
    <cfRule type="cellIs" dxfId="407" priority="1492" operator="lessThan">
      <formula>0</formula>
    </cfRule>
  </conditionalFormatting>
  <conditionalFormatting sqref="AP255">
    <cfRule type="cellIs" dxfId="406" priority="1491" operator="lessThan">
      <formula>0</formula>
    </cfRule>
  </conditionalFormatting>
  <conditionalFormatting sqref="C255:L255 N255:AQ255">
    <cfRule type="expression" dxfId="405" priority="1486">
      <formula>$A255="Plan revisado"</formula>
    </cfRule>
    <cfRule type="expression" dxfId="404" priority="1487">
      <formula>$A255="Advindo"</formula>
    </cfRule>
    <cfRule type="expression" dxfId="403" priority="1488">
      <formula>$A255="Ñ Plan s/desconto"</formula>
    </cfRule>
    <cfRule type="expression" dxfId="402" priority="1489">
      <formula>$A255="Ñ Plan c/desconto"</formula>
    </cfRule>
    <cfRule type="expression" dxfId="401" priority="1490">
      <formula>$A255="Família"</formula>
    </cfRule>
  </conditionalFormatting>
  <conditionalFormatting sqref="C255:L255 N255:AQ255">
    <cfRule type="expression" dxfId="400" priority="1485">
      <formula>$A255="Plan c/desc s/reajuste"</formula>
    </cfRule>
  </conditionalFormatting>
  <conditionalFormatting sqref="AP246">
    <cfRule type="cellIs" dxfId="399" priority="1484" operator="lessThan">
      <formula>0</formula>
    </cfRule>
  </conditionalFormatting>
  <conditionalFormatting sqref="AP246">
    <cfRule type="cellIs" dxfId="398" priority="1483" operator="lessThan">
      <formula>0</formula>
    </cfRule>
  </conditionalFormatting>
  <conditionalFormatting sqref="C246:L246 N246:AQ246">
    <cfRule type="expression" dxfId="397" priority="1478">
      <formula>$A246="Plan revisado"</formula>
    </cfRule>
    <cfRule type="expression" dxfId="396" priority="1479">
      <formula>$A246="Advindo"</formula>
    </cfRule>
    <cfRule type="expression" dxfId="395" priority="1480">
      <formula>$A246="Ñ Plan s/desconto"</formula>
    </cfRule>
    <cfRule type="expression" dxfId="394" priority="1481">
      <formula>$A246="Ñ Plan c/desconto"</formula>
    </cfRule>
    <cfRule type="expression" dxfId="393" priority="1482">
      <formula>$A246="Família"</formula>
    </cfRule>
  </conditionalFormatting>
  <conditionalFormatting sqref="C246:L246 N246:AQ246">
    <cfRule type="expression" dxfId="392" priority="1477">
      <formula>$A246="Plan c/desc s/reajuste"</formula>
    </cfRule>
  </conditionalFormatting>
  <conditionalFormatting sqref="AP247">
    <cfRule type="cellIs" dxfId="391" priority="1476" operator="lessThan">
      <formula>0</formula>
    </cfRule>
  </conditionalFormatting>
  <conditionalFormatting sqref="AP247">
    <cfRule type="cellIs" dxfId="390" priority="1475" operator="lessThan">
      <formula>0</formula>
    </cfRule>
  </conditionalFormatting>
  <conditionalFormatting sqref="C247:L247 N247:AQ247">
    <cfRule type="expression" dxfId="389" priority="1470">
      <formula>$A247="Plan revisado"</formula>
    </cfRule>
    <cfRule type="expression" dxfId="388" priority="1471">
      <formula>$A247="Advindo"</formula>
    </cfRule>
    <cfRule type="expression" dxfId="387" priority="1472">
      <formula>$A247="Ñ Plan s/desconto"</formula>
    </cfRule>
    <cfRule type="expression" dxfId="386" priority="1473">
      <formula>$A247="Ñ Plan c/desconto"</formula>
    </cfRule>
    <cfRule type="expression" dxfId="385" priority="1474">
      <formula>$A247="Família"</formula>
    </cfRule>
  </conditionalFormatting>
  <conditionalFormatting sqref="C247:L247 N247:AQ247">
    <cfRule type="expression" dxfId="384" priority="1469">
      <formula>$A247="Plan c/desc s/reajuste"</formula>
    </cfRule>
  </conditionalFormatting>
  <conditionalFormatting sqref="AP248:AP249">
    <cfRule type="cellIs" dxfId="383" priority="1468" operator="lessThan">
      <formula>0</formula>
    </cfRule>
  </conditionalFormatting>
  <conditionalFormatting sqref="AP248:AP249">
    <cfRule type="cellIs" dxfId="382" priority="1467" operator="lessThan">
      <formula>0</formula>
    </cfRule>
  </conditionalFormatting>
  <conditionalFormatting sqref="C248:L249 N248:AQ249">
    <cfRule type="expression" dxfId="381" priority="1462">
      <formula>$A248="Plan revisado"</formula>
    </cfRule>
    <cfRule type="expression" dxfId="380" priority="1463">
      <formula>$A248="Advindo"</formula>
    </cfRule>
    <cfRule type="expression" dxfId="379" priority="1464">
      <formula>$A248="Ñ Plan s/desconto"</formula>
    </cfRule>
    <cfRule type="expression" dxfId="378" priority="1465">
      <formula>$A248="Ñ Plan c/desconto"</formula>
    </cfRule>
    <cfRule type="expression" dxfId="377" priority="1466">
      <formula>$A248="Família"</formula>
    </cfRule>
  </conditionalFormatting>
  <conditionalFormatting sqref="C248:L249 N248:AQ249">
    <cfRule type="expression" dxfId="376" priority="1461">
      <formula>$A248="Plan c/desc s/reajuste"</formula>
    </cfRule>
  </conditionalFormatting>
  <conditionalFormatting sqref="AP250">
    <cfRule type="cellIs" dxfId="375" priority="1460" operator="lessThan">
      <formula>0</formula>
    </cfRule>
  </conditionalFormatting>
  <conditionalFormatting sqref="AP250">
    <cfRule type="cellIs" dxfId="374" priority="1459" operator="lessThan">
      <formula>0</formula>
    </cfRule>
  </conditionalFormatting>
  <conditionalFormatting sqref="C250:L250 N250:AQ250">
    <cfRule type="expression" dxfId="373" priority="1454">
      <formula>$A250="Plan revisado"</formula>
    </cfRule>
    <cfRule type="expression" dxfId="372" priority="1455">
      <formula>$A250="Advindo"</formula>
    </cfRule>
    <cfRule type="expression" dxfId="371" priority="1456">
      <formula>$A250="Ñ Plan s/desconto"</formula>
    </cfRule>
    <cfRule type="expression" dxfId="370" priority="1457">
      <formula>$A250="Ñ Plan c/desconto"</formula>
    </cfRule>
    <cfRule type="expression" dxfId="369" priority="1458">
      <formula>$A250="Família"</formula>
    </cfRule>
  </conditionalFormatting>
  <conditionalFormatting sqref="C250:L250 N250:AQ250">
    <cfRule type="expression" dxfId="368" priority="1453">
      <formula>$A250="Plan c/desc s/reajuste"</formula>
    </cfRule>
  </conditionalFormatting>
  <conditionalFormatting sqref="AP251">
    <cfRule type="cellIs" dxfId="367" priority="1452" operator="lessThan">
      <formula>0</formula>
    </cfRule>
  </conditionalFormatting>
  <conditionalFormatting sqref="AP251">
    <cfRule type="cellIs" dxfId="366" priority="1451" operator="lessThan">
      <formula>0</formula>
    </cfRule>
  </conditionalFormatting>
  <conditionalFormatting sqref="C251:L251 N251:AQ251">
    <cfRule type="expression" dxfId="365" priority="1446">
      <formula>$A251="Plan revisado"</formula>
    </cfRule>
    <cfRule type="expression" dxfId="364" priority="1447">
      <formula>$A251="Advindo"</formula>
    </cfRule>
    <cfRule type="expression" dxfId="363" priority="1448">
      <formula>$A251="Ñ Plan s/desconto"</formula>
    </cfRule>
    <cfRule type="expression" dxfId="362" priority="1449">
      <formula>$A251="Ñ Plan c/desconto"</formula>
    </cfRule>
    <cfRule type="expression" dxfId="361" priority="1450">
      <formula>$A251="Família"</formula>
    </cfRule>
  </conditionalFormatting>
  <conditionalFormatting sqref="C251:L251 N251:AQ251">
    <cfRule type="expression" dxfId="360" priority="1445">
      <formula>$A251="Plan c/desc s/reajuste"</formula>
    </cfRule>
  </conditionalFormatting>
  <conditionalFormatting sqref="AP252">
    <cfRule type="cellIs" dxfId="359" priority="1444" operator="lessThan">
      <formula>0</formula>
    </cfRule>
  </conditionalFormatting>
  <conditionalFormatting sqref="AP252">
    <cfRule type="cellIs" dxfId="358" priority="1443" operator="lessThan">
      <formula>0</formula>
    </cfRule>
  </conditionalFormatting>
  <conditionalFormatting sqref="C252:L252 N252:AQ252">
    <cfRule type="expression" dxfId="357" priority="1438">
      <formula>$A252="Plan revisado"</formula>
    </cfRule>
    <cfRule type="expression" dxfId="356" priority="1439">
      <formula>$A252="Advindo"</formula>
    </cfRule>
    <cfRule type="expression" dxfId="355" priority="1440">
      <formula>$A252="Ñ Plan s/desconto"</formula>
    </cfRule>
    <cfRule type="expression" dxfId="354" priority="1441">
      <formula>$A252="Ñ Plan c/desconto"</formula>
    </cfRule>
    <cfRule type="expression" dxfId="353" priority="1442">
      <formula>$A252="Família"</formula>
    </cfRule>
  </conditionalFormatting>
  <conditionalFormatting sqref="C252:L252 N252:AQ252">
    <cfRule type="expression" dxfId="352" priority="1437">
      <formula>$A252="Plan c/desc s/reajuste"</formula>
    </cfRule>
  </conditionalFormatting>
  <conditionalFormatting sqref="AP253">
    <cfRule type="cellIs" dxfId="351" priority="1436" operator="lessThan">
      <formula>0</formula>
    </cfRule>
  </conditionalFormatting>
  <conditionalFormatting sqref="AP253">
    <cfRule type="cellIs" dxfId="350" priority="1435" operator="lessThan">
      <formula>0</formula>
    </cfRule>
  </conditionalFormatting>
  <conditionalFormatting sqref="C253:L253 N253:AQ253">
    <cfRule type="expression" dxfId="349" priority="1430">
      <formula>$A253="Plan revisado"</formula>
    </cfRule>
    <cfRule type="expression" dxfId="348" priority="1431">
      <formula>$A253="Advindo"</formula>
    </cfRule>
    <cfRule type="expression" dxfId="347" priority="1432">
      <formula>$A253="Ñ Plan s/desconto"</formula>
    </cfRule>
    <cfRule type="expression" dxfId="346" priority="1433">
      <formula>$A253="Ñ Plan c/desconto"</formula>
    </cfRule>
    <cfRule type="expression" dxfId="345" priority="1434">
      <formula>$A253="Família"</formula>
    </cfRule>
  </conditionalFormatting>
  <conditionalFormatting sqref="C253:L253 N253:AQ253">
    <cfRule type="expression" dxfId="344" priority="1429">
      <formula>$A253="Plan c/desc s/reajuste"</formula>
    </cfRule>
  </conditionalFormatting>
  <conditionalFormatting sqref="AP254">
    <cfRule type="cellIs" dxfId="343" priority="1428" operator="lessThan">
      <formula>0</formula>
    </cfRule>
  </conditionalFormatting>
  <conditionalFormatting sqref="AP254">
    <cfRule type="cellIs" dxfId="342" priority="1427" operator="lessThan">
      <formula>0</formula>
    </cfRule>
  </conditionalFormatting>
  <conditionalFormatting sqref="C254:L254 N254:AQ254">
    <cfRule type="expression" dxfId="341" priority="1422">
      <formula>$A254="Plan revisado"</formula>
    </cfRule>
    <cfRule type="expression" dxfId="340" priority="1423">
      <formula>$A254="Advindo"</formula>
    </cfRule>
    <cfRule type="expression" dxfId="339" priority="1424">
      <formula>$A254="Ñ Plan s/desconto"</formula>
    </cfRule>
    <cfRule type="expression" dxfId="338" priority="1425">
      <formula>$A254="Ñ Plan c/desconto"</formula>
    </cfRule>
    <cfRule type="expression" dxfId="337" priority="1426">
      <formula>$A254="Família"</formula>
    </cfRule>
  </conditionalFormatting>
  <conditionalFormatting sqref="C254:L254 N254:AQ254">
    <cfRule type="expression" dxfId="336" priority="1421">
      <formula>$A254="Plan c/desc s/reajuste"</formula>
    </cfRule>
  </conditionalFormatting>
  <conditionalFormatting sqref="AP257">
    <cfRule type="cellIs" dxfId="335" priority="1396" operator="lessThan">
      <formula>0</formula>
    </cfRule>
  </conditionalFormatting>
  <conditionalFormatting sqref="AP257">
    <cfRule type="cellIs" dxfId="334" priority="1395" operator="lessThan">
      <formula>0</formula>
    </cfRule>
  </conditionalFormatting>
  <conditionalFormatting sqref="C257:L257 N257:AQ257">
    <cfRule type="expression" dxfId="333" priority="1390">
      <formula>$A257="Plan revisado"</formula>
    </cfRule>
    <cfRule type="expression" dxfId="332" priority="1391">
      <formula>$A257="Advindo"</formula>
    </cfRule>
    <cfRule type="expression" dxfId="331" priority="1392">
      <formula>$A257="Ñ Plan s/desconto"</formula>
    </cfRule>
    <cfRule type="expression" dxfId="330" priority="1393">
      <formula>$A257="Ñ Plan c/desconto"</formula>
    </cfRule>
    <cfRule type="expression" dxfId="329" priority="1394">
      <formula>$A257="Família"</formula>
    </cfRule>
  </conditionalFormatting>
  <conditionalFormatting sqref="C257:L257 N257:AQ257">
    <cfRule type="expression" dxfId="328" priority="1389">
      <formula>$A257="Plan c/desc s/reajuste"</formula>
    </cfRule>
  </conditionalFormatting>
  <conditionalFormatting sqref="AP258">
    <cfRule type="cellIs" dxfId="327" priority="1388" operator="lessThan">
      <formula>0</formula>
    </cfRule>
  </conditionalFormatting>
  <conditionalFormatting sqref="AP258">
    <cfRule type="cellIs" dxfId="326" priority="1387" operator="lessThan">
      <formula>0</formula>
    </cfRule>
  </conditionalFormatting>
  <conditionalFormatting sqref="C258:L258 N258:AQ258">
    <cfRule type="expression" dxfId="325" priority="1382">
      <formula>$A258="Plan revisado"</formula>
    </cfRule>
    <cfRule type="expression" dxfId="324" priority="1383">
      <formula>$A258="Advindo"</formula>
    </cfRule>
    <cfRule type="expression" dxfId="323" priority="1384">
      <formula>$A258="Ñ Plan s/desconto"</formula>
    </cfRule>
    <cfRule type="expression" dxfId="322" priority="1385">
      <formula>$A258="Ñ Plan c/desconto"</formula>
    </cfRule>
    <cfRule type="expression" dxfId="321" priority="1386">
      <formula>$A258="Família"</formula>
    </cfRule>
  </conditionalFormatting>
  <conditionalFormatting sqref="C258:L258 N258:AQ258">
    <cfRule type="expression" dxfId="320" priority="1381">
      <formula>$A258="Plan c/desc s/reajuste"</formula>
    </cfRule>
  </conditionalFormatting>
  <conditionalFormatting sqref="AP259:AP260">
    <cfRule type="cellIs" dxfId="319" priority="1380" operator="lessThan">
      <formula>0</formula>
    </cfRule>
  </conditionalFormatting>
  <conditionalFormatting sqref="AP259:AP260">
    <cfRule type="cellIs" dxfId="318" priority="1379" operator="lessThan">
      <formula>0</formula>
    </cfRule>
  </conditionalFormatting>
  <conditionalFormatting sqref="C259:L260 N259:AQ260">
    <cfRule type="expression" dxfId="317" priority="1374">
      <formula>$A259="Plan revisado"</formula>
    </cfRule>
    <cfRule type="expression" dxfId="316" priority="1375">
      <formula>$A259="Advindo"</formula>
    </cfRule>
    <cfRule type="expression" dxfId="315" priority="1376">
      <formula>$A259="Ñ Plan s/desconto"</formula>
    </cfRule>
    <cfRule type="expression" dxfId="314" priority="1377">
      <formula>$A259="Ñ Plan c/desconto"</formula>
    </cfRule>
    <cfRule type="expression" dxfId="313" priority="1378">
      <formula>$A259="Família"</formula>
    </cfRule>
  </conditionalFormatting>
  <conditionalFormatting sqref="C259:L260 N259:AQ260">
    <cfRule type="expression" dxfId="312" priority="1373">
      <formula>$A259="Plan c/desc s/reajuste"</formula>
    </cfRule>
  </conditionalFormatting>
  <conditionalFormatting sqref="AP261">
    <cfRule type="cellIs" dxfId="311" priority="1372" operator="lessThan">
      <formula>0</formula>
    </cfRule>
  </conditionalFormatting>
  <conditionalFormatting sqref="AP261">
    <cfRule type="cellIs" dxfId="310" priority="1371" operator="lessThan">
      <formula>0</formula>
    </cfRule>
  </conditionalFormatting>
  <conditionalFormatting sqref="C261:L261 N261:AQ261">
    <cfRule type="expression" dxfId="309" priority="1366">
      <formula>$A261="Plan revisado"</formula>
    </cfRule>
    <cfRule type="expression" dxfId="308" priority="1367">
      <formula>$A261="Advindo"</formula>
    </cfRule>
    <cfRule type="expression" dxfId="307" priority="1368">
      <formula>$A261="Ñ Plan s/desconto"</formula>
    </cfRule>
    <cfRule type="expression" dxfId="306" priority="1369">
      <formula>$A261="Ñ Plan c/desconto"</formula>
    </cfRule>
    <cfRule type="expression" dxfId="305" priority="1370">
      <formula>$A261="Família"</formula>
    </cfRule>
  </conditionalFormatting>
  <conditionalFormatting sqref="C261:L261 N261:AQ261">
    <cfRule type="expression" dxfId="304" priority="1365">
      <formula>$A261="Plan c/desc s/reajuste"</formula>
    </cfRule>
  </conditionalFormatting>
  <conditionalFormatting sqref="AP262">
    <cfRule type="cellIs" dxfId="303" priority="1364" operator="lessThan">
      <formula>0</formula>
    </cfRule>
  </conditionalFormatting>
  <conditionalFormatting sqref="AP262">
    <cfRule type="cellIs" dxfId="302" priority="1363" operator="lessThan">
      <formula>0</formula>
    </cfRule>
  </conditionalFormatting>
  <conditionalFormatting sqref="C262:L262 N262:AQ262">
    <cfRule type="expression" dxfId="301" priority="1358">
      <formula>$A262="Plan revisado"</formula>
    </cfRule>
    <cfRule type="expression" dxfId="300" priority="1359">
      <formula>$A262="Advindo"</formula>
    </cfRule>
    <cfRule type="expression" dxfId="299" priority="1360">
      <formula>$A262="Ñ Plan s/desconto"</formula>
    </cfRule>
    <cfRule type="expression" dxfId="298" priority="1361">
      <formula>$A262="Ñ Plan c/desconto"</formula>
    </cfRule>
    <cfRule type="expression" dxfId="297" priority="1362">
      <formula>$A262="Família"</formula>
    </cfRule>
  </conditionalFormatting>
  <conditionalFormatting sqref="C262:L262 N262:AQ262">
    <cfRule type="expression" dxfId="296" priority="1357">
      <formula>$A262="Plan c/desc s/reajuste"</formula>
    </cfRule>
  </conditionalFormatting>
  <conditionalFormatting sqref="AP263">
    <cfRule type="cellIs" dxfId="295" priority="1356" operator="lessThan">
      <formula>0</formula>
    </cfRule>
  </conditionalFormatting>
  <conditionalFormatting sqref="AP263">
    <cfRule type="cellIs" dxfId="294" priority="1355" operator="lessThan">
      <formula>0</formula>
    </cfRule>
  </conditionalFormatting>
  <conditionalFormatting sqref="C263:L263 N263:AQ263">
    <cfRule type="expression" dxfId="293" priority="1350">
      <formula>$A263="Plan revisado"</formula>
    </cfRule>
    <cfRule type="expression" dxfId="292" priority="1351">
      <formula>$A263="Advindo"</formula>
    </cfRule>
    <cfRule type="expression" dxfId="291" priority="1352">
      <formula>$A263="Ñ Plan s/desconto"</formula>
    </cfRule>
    <cfRule type="expression" dxfId="290" priority="1353">
      <formula>$A263="Ñ Plan c/desconto"</formula>
    </cfRule>
    <cfRule type="expression" dxfId="289" priority="1354">
      <formula>$A263="Família"</formula>
    </cfRule>
  </conditionalFormatting>
  <conditionalFormatting sqref="C263:L263 N263:AQ263">
    <cfRule type="expression" dxfId="288" priority="1349">
      <formula>$A263="Plan c/desc s/reajuste"</formula>
    </cfRule>
  </conditionalFormatting>
  <conditionalFormatting sqref="AP264">
    <cfRule type="cellIs" dxfId="287" priority="1348" operator="lessThan">
      <formula>0</formula>
    </cfRule>
  </conditionalFormatting>
  <conditionalFormatting sqref="AP264">
    <cfRule type="cellIs" dxfId="286" priority="1347" operator="lessThan">
      <formula>0</formula>
    </cfRule>
  </conditionalFormatting>
  <conditionalFormatting sqref="C264:L264 N264:AQ264">
    <cfRule type="expression" dxfId="285" priority="1342">
      <formula>$A264="Plan revisado"</formula>
    </cfRule>
    <cfRule type="expression" dxfId="284" priority="1343">
      <formula>$A264="Advindo"</formula>
    </cfRule>
    <cfRule type="expression" dxfId="283" priority="1344">
      <formula>$A264="Ñ Plan s/desconto"</formula>
    </cfRule>
    <cfRule type="expression" dxfId="282" priority="1345">
      <formula>$A264="Ñ Plan c/desconto"</formula>
    </cfRule>
    <cfRule type="expression" dxfId="281" priority="1346">
      <formula>$A264="Família"</formula>
    </cfRule>
  </conditionalFormatting>
  <conditionalFormatting sqref="C264:L264 N264:AQ264">
    <cfRule type="expression" dxfId="280" priority="1341">
      <formula>$A264="Plan c/desc s/reajuste"</formula>
    </cfRule>
  </conditionalFormatting>
  <conditionalFormatting sqref="AP265:AP266">
    <cfRule type="cellIs" dxfId="279" priority="1340" operator="lessThan">
      <formula>0</formula>
    </cfRule>
  </conditionalFormatting>
  <conditionalFormatting sqref="AP265:AP266">
    <cfRule type="cellIs" dxfId="278" priority="1339" operator="lessThan">
      <formula>0</formula>
    </cfRule>
  </conditionalFormatting>
  <conditionalFormatting sqref="C265:L266 N265:AQ266">
    <cfRule type="expression" dxfId="277" priority="1334">
      <formula>$A265="Plan revisado"</formula>
    </cfRule>
    <cfRule type="expression" dxfId="276" priority="1335">
      <formula>$A265="Advindo"</formula>
    </cfRule>
    <cfRule type="expression" dxfId="275" priority="1336">
      <formula>$A265="Ñ Plan s/desconto"</formula>
    </cfRule>
    <cfRule type="expression" dxfId="274" priority="1337">
      <formula>$A265="Ñ Plan c/desconto"</formula>
    </cfRule>
    <cfRule type="expression" dxfId="273" priority="1338">
      <formula>$A265="Família"</formula>
    </cfRule>
  </conditionalFormatting>
  <conditionalFormatting sqref="C265:L266 N265:AQ266">
    <cfRule type="expression" dxfId="272" priority="1333">
      <formula>$A265="Plan c/desc s/reajuste"</formula>
    </cfRule>
  </conditionalFormatting>
  <conditionalFormatting sqref="AP267">
    <cfRule type="cellIs" dxfId="271" priority="1332" operator="lessThan">
      <formula>0</formula>
    </cfRule>
  </conditionalFormatting>
  <conditionalFormatting sqref="AP267">
    <cfRule type="cellIs" dxfId="270" priority="1331" operator="lessThan">
      <formula>0</formula>
    </cfRule>
  </conditionalFormatting>
  <conditionalFormatting sqref="C267:L267 N267:AQ267">
    <cfRule type="expression" dxfId="269" priority="1326">
      <formula>$A267="Plan revisado"</formula>
    </cfRule>
    <cfRule type="expression" dxfId="268" priority="1327">
      <formula>$A267="Advindo"</formula>
    </cfRule>
    <cfRule type="expression" dxfId="267" priority="1328">
      <formula>$A267="Ñ Plan s/desconto"</formula>
    </cfRule>
    <cfRule type="expression" dxfId="266" priority="1329">
      <formula>$A267="Ñ Plan c/desconto"</formula>
    </cfRule>
    <cfRule type="expression" dxfId="265" priority="1330">
      <formula>$A267="Família"</formula>
    </cfRule>
  </conditionalFormatting>
  <conditionalFormatting sqref="C267:L267 N267:AQ267">
    <cfRule type="expression" dxfId="264" priority="1325">
      <formula>$A267="Plan c/desc s/reajuste"</formula>
    </cfRule>
  </conditionalFormatting>
  <conditionalFormatting sqref="AP269">
    <cfRule type="cellIs" dxfId="263" priority="1308" operator="lessThan">
      <formula>0</formula>
    </cfRule>
  </conditionalFormatting>
  <conditionalFormatting sqref="AP269">
    <cfRule type="cellIs" dxfId="262" priority="1307" operator="lessThan">
      <formula>0</formula>
    </cfRule>
  </conditionalFormatting>
  <conditionalFormatting sqref="C269:L269 N269:AQ269">
    <cfRule type="expression" dxfId="261" priority="1302">
      <formula>$A269="Plan revisado"</formula>
    </cfRule>
    <cfRule type="expression" dxfId="260" priority="1303">
      <formula>$A269="Advindo"</formula>
    </cfRule>
    <cfRule type="expression" dxfId="259" priority="1304">
      <formula>$A269="Ñ Plan s/desconto"</formula>
    </cfRule>
    <cfRule type="expression" dxfId="258" priority="1305">
      <formula>$A269="Ñ Plan c/desconto"</formula>
    </cfRule>
    <cfRule type="expression" dxfId="257" priority="1306">
      <formula>$A269="Família"</formula>
    </cfRule>
  </conditionalFormatting>
  <conditionalFormatting sqref="C269:L269 N269:AQ269">
    <cfRule type="expression" dxfId="256" priority="1301">
      <formula>$A269="Plan c/desc s/reajuste"</formula>
    </cfRule>
  </conditionalFormatting>
  <conditionalFormatting sqref="AP268">
    <cfRule type="cellIs" dxfId="255" priority="1316" operator="lessThan">
      <formula>0</formula>
    </cfRule>
  </conditionalFormatting>
  <conditionalFormatting sqref="AP268">
    <cfRule type="cellIs" dxfId="254" priority="1315" operator="lessThan">
      <formula>0</formula>
    </cfRule>
  </conditionalFormatting>
  <conditionalFormatting sqref="C268:L268 N268:AQ268">
    <cfRule type="expression" dxfId="253" priority="1310">
      <formula>$A268="Plan revisado"</formula>
    </cfRule>
    <cfRule type="expression" dxfId="252" priority="1311">
      <formula>$A268="Advindo"</formula>
    </cfRule>
    <cfRule type="expression" dxfId="251" priority="1312">
      <formula>$A268="Ñ Plan s/desconto"</formula>
    </cfRule>
    <cfRule type="expression" dxfId="250" priority="1313">
      <formula>$A268="Ñ Plan c/desconto"</formula>
    </cfRule>
    <cfRule type="expression" dxfId="249" priority="1314">
      <formula>$A268="Família"</formula>
    </cfRule>
  </conditionalFormatting>
  <conditionalFormatting sqref="C268:L268 N268:AQ268">
    <cfRule type="expression" dxfId="248" priority="1309">
      <formula>$A268="Plan c/desc s/reajuste"</formula>
    </cfRule>
  </conditionalFormatting>
  <conditionalFormatting sqref="AP272">
    <cfRule type="cellIs" dxfId="247" priority="1292" operator="lessThan">
      <formula>0</formula>
    </cfRule>
  </conditionalFormatting>
  <conditionalFormatting sqref="AP272">
    <cfRule type="cellIs" dxfId="246" priority="1291" operator="lessThan">
      <formula>0</formula>
    </cfRule>
  </conditionalFormatting>
  <conditionalFormatting sqref="C272:L272 N272:AQ272">
    <cfRule type="expression" dxfId="245" priority="1286">
      <formula>$A272="Plan revisado"</formula>
    </cfRule>
    <cfRule type="expression" dxfId="244" priority="1287">
      <formula>$A272="Advindo"</formula>
    </cfRule>
    <cfRule type="expression" dxfId="243" priority="1288">
      <formula>$A272="Ñ Plan s/desconto"</formula>
    </cfRule>
    <cfRule type="expression" dxfId="242" priority="1289">
      <formula>$A272="Ñ Plan c/desconto"</formula>
    </cfRule>
    <cfRule type="expression" dxfId="241" priority="1290">
      <formula>$A272="Família"</formula>
    </cfRule>
  </conditionalFormatting>
  <conditionalFormatting sqref="C272:L272 N272:AQ272">
    <cfRule type="expression" dxfId="240" priority="1285">
      <formula>$A272="Plan c/desc s/reajuste"</formula>
    </cfRule>
  </conditionalFormatting>
  <conditionalFormatting sqref="AP270:AP271">
    <cfRule type="cellIs" dxfId="239" priority="1300" operator="lessThan">
      <formula>0</formula>
    </cfRule>
  </conditionalFormatting>
  <conditionalFormatting sqref="AP270:AP271">
    <cfRule type="cellIs" dxfId="238" priority="1299" operator="lessThan">
      <formula>0</formula>
    </cfRule>
  </conditionalFormatting>
  <conditionalFormatting sqref="C270:L271 N270:AQ271">
    <cfRule type="expression" dxfId="237" priority="1294">
      <formula>$A270="Plan revisado"</formula>
    </cfRule>
    <cfRule type="expression" dxfId="236" priority="1295">
      <formula>$A270="Advindo"</formula>
    </cfRule>
    <cfRule type="expression" dxfId="235" priority="1296">
      <formula>$A270="Ñ Plan s/desconto"</formula>
    </cfRule>
    <cfRule type="expression" dxfId="234" priority="1297">
      <formula>$A270="Ñ Plan c/desconto"</formula>
    </cfRule>
    <cfRule type="expression" dxfId="233" priority="1298">
      <formula>$A270="Família"</formula>
    </cfRule>
  </conditionalFormatting>
  <conditionalFormatting sqref="C270:L271 N270:AQ271">
    <cfRule type="expression" dxfId="232" priority="1293">
      <formula>$A270="Plan c/desc s/reajuste"</formula>
    </cfRule>
  </conditionalFormatting>
  <conditionalFormatting sqref="AP273">
    <cfRule type="cellIs" dxfId="231" priority="1284" operator="lessThan">
      <formula>0</formula>
    </cfRule>
  </conditionalFormatting>
  <conditionalFormatting sqref="AP273">
    <cfRule type="cellIs" dxfId="230" priority="1283" operator="lessThan">
      <formula>0</formula>
    </cfRule>
  </conditionalFormatting>
  <conditionalFormatting sqref="C273:L273 N273:AQ273">
    <cfRule type="expression" dxfId="229" priority="1278">
      <formula>$A273="Plan revisado"</formula>
    </cfRule>
    <cfRule type="expression" dxfId="228" priority="1279">
      <formula>$A273="Advindo"</formula>
    </cfRule>
    <cfRule type="expression" dxfId="227" priority="1280">
      <formula>$A273="Ñ Plan s/desconto"</formula>
    </cfRule>
    <cfRule type="expression" dxfId="226" priority="1281">
      <formula>$A273="Ñ Plan c/desconto"</formula>
    </cfRule>
    <cfRule type="expression" dxfId="225" priority="1282">
      <formula>$A273="Família"</formula>
    </cfRule>
  </conditionalFormatting>
  <conditionalFormatting sqref="C273:L273 N273:AQ273">
    <cfRule type="expression" dxfId="224" priority="1277">
      <formula>$A273="Plan c/desc s/reajuste"</formula>
    </cfRule>
  </conditionalFormatting>
  <conditionalFormatting sqref="AP274:AP275 AP278:AP279">
    <cfRule type="cellIs" dxfId="223" priority="1140" operator="lessThan">
      <formula>0</formula>
    </cfRule>
  </conditionalFormatting>
  <conditionalFormatting sqref="AP274:AP275 AP278:AP279">
    <cfRule type="cellIs" dxfId="222" priority="1139" operator="lessThan">
      <formula>0</formula>
    </cfRule>
  </conditionalFormatting>
  <conditionalFormatting sqref="C278:L279 C274:L275 N274:AQ275 N278:AQ279">
    <cfRule type="expression" dxfId="221" priority="1134">
      <formula>$A274="Plan revisado"</formula>
    </cfRule>
    <cfRule type="expression" dxfId="220" priority="1135">
      <formula>$A274="Advindo"</formula>
    </cfRule>
    <cfRule type="expression" dxfId="219" priority="1136">
      <formula>$A274="Ñ Plan s/desconto"</formula>
    </cfRule>
    <cfRule type="expression" dxfId="218" priority="1137">
      <formula>$A274="Ñ Plan c/desconto"</formula>
    </cfRule>
    <cfRule type="expression" dxfId="217" priority="1138">
      <formula>$A274="Família"</formula>
    </cfRule>
  </conditionalFormatting>
  <conditionalFormatting sqref="C278:L279 C274:L275 N274:AQ275 N278:AQ279">
    <cfRule type="expression" dxfId="216" priority="1133">
      <formula>$A274="Plan c/desc s/reajuste"</formula>
    </cfRule>
  </conditionalFormatting>
  <conditionalFormatting sqref="AP276:AP277">
    <cfRule type="cellIs" dxfId="215" priority="1132" operator="lessThan">
      <formula>0</formula>
    </cfRule>
  </conditionalFormatting>
  <conditionalFormatting sqref="AP276:AP277">
    <cfRule type="cellIs" dxfId="214" priority="1131" operator="lessThan">
      <formula>0</formula>
    </cfRule>
  </conditionalFormatting>
  <conditionalFormatting sqref="C276:L277 N276:AQ277">
    <cfRule type="expression" dxfId="213" priority="1126">
      <formula>$A276="Plan revisado"</formula>
    </cfRule>
    <cfRule type="expression" dxfId="212" priority="1127">
      <formula>$A276="Advindo"</formula>
    </cfRule>
    <cfRule type="expression" dxfId="211" priority="1128">
      <formula>$A276="Ñ Plan s/desconto"</formula>
    </cfRule>
    <cfRule type="expression" dxfId="210" priority="1129">
      <formula>$A276="Ñ Plan c/desconto"</formula>
    </cfRule>
    <cfRule type="expression" dxfId="209" priority="1130">
      <formula>$A276="Família"</formula>
    </cfRule>
  </conditionalFormatting>
  <conditionalFormatting sqref="C276:L277 N276:AQ277">
    <cfRule type="expression" dxfId="208" priority="1125">
      <formula>$A276="Plan c/desc s/reajuste"</formula>
    </cfRule>
  </conditionalFormatting>
  <conditionalFormatting sqref="AP280:AP284">
    <cfRule type="cellIs" dxfId="207" priority="1124" operator="lessThan">
      <formula>0</formula>
    </cfRule>
  </conditionalFormatting>
  <conditionalFormatting sqref="AP280:AP284">
    <cfRule type="cellIs" dxfId="206" priority="1123" operator="lessThan">
      <formula>0</formula>
    </cfRule>
  </conditionalFormatting>
  <conditionalFormatting sqref="C283:H284 AQ283 AP281:AP283 I281:I284 J283:L284 C280:L280 N280:AQ280 N283:AO283 N284:AQ284">
    <cfRule type="expression" dxfId="205" priority="1118">
      <formula>$A280="Plan revisado"</formula>
    </cfRule>
    <cfRule type="expression" dxfId="204" priority="1119">
      <formula>$A280="Advindo"</formula>
    </cfRule>
    <cfRule type="expression" dxfId="203" priority="1120">
      <formula>$A280="Ñ Plan s/desconto"</formula>
    </cfRule>
    <cfRule type="expression" dxfId="202" priority="1121">
      <formula>$A280="Ñ Plan c/desconto"</formula>
    </cfRule>
    <cfRule type="expression" dxfId="201" priority="1122">
      <formula>$A280="Família"</formula>
    </cfRule>
  </conditionalFormatting>
  <conditionalFormatting sqref="C283:H284 AQ283 AP281:AP283 I281:I284 J283:L284 C280:L280 N280:AQ280 N283:AO283 N284:AQ284">
    <cfRule type="expression" dxfId="200" priority="1117">
      <formula>$A280="Plan c/desc s/reajuste"</formula>
    </cfRule>
  </conditionalFormatting>
  <conditionalFormatting sqref="C281:H282 AQ281:AQ282 J281:L282 N281:AO282">
    <cfRule type="expression" dxfId="199" priority="1110">
      <formula>$A281="Plan revisado"</formula>
    </cfRule>
    <cfRule type="expression" dxfId="198" priority="1111">
      <formula>$A281="Advindo"</formula>
    </cfRule>
    <cfRule type="expression" dxfId="197" priority="1112">
      <formula>$A281="Ñ Plan s/desconto"</formula>
    </cfRule>
    <cfRule type="expression" dxfId="196" priority="1113">
      <formula>$A281="Ñ Plan c/desconto"</formula>
    </cfRule>
    <cfRule type="expression" dxfId="195" priority="1114">
      <formula>$A281="Família"</formula>
    </cfRule>
  </conditionalFormatting>
  <conditionalFormatting sqref="C281:H282 AQ281:AQ282 J281:L282 N281:AO282">
    <cfRule type="expression" dxfId="194" priority="1109">
      <formula>$A281="Plan c/desc s/reajuste"</formula>
    </cfRule>
  </conditionalFormatting>
  <conditionalFormatting sqref="AS21">
    <cfRule type="cellIs" dxfId="193" priority="1080" operator="lessThan">
      <formula>0</formula>
    </cfRule>
  </conditionalFormatting>
  <conditionalFormatting sqref="AS21">
    <cfRule type="cellIs" dxfId="192" priority="1079" operator="lessThan">
      <formula>0</formula>
    </cfRule>
  </conditionalFormatting>
  <conditionalFormatting sqref="AS21">
    <cfRule type="expression" dxfId="191" priority="1074">
      <formula>$A21="Plan revisado"</formula>
    </cfRule>
    <cfRule type="expression" dxfId="190" priority="1075">
      <formula>$A21="Advindo"</formula>
    </cfRule>
    <cfRule type="expression" dxfId="189" priority="1076">
      <formula>$A21="Ñ Plan s/desconto"</formula>
    </cfRule>
    <cfRule type="expression" dxfId="188" priority="1077">
      <formula>$A21="Ñ Plan c/desconto"</formula>
    </cfRule>
    <cfRule type="expression" dxfId="187" priority="1078">
      <formula>$A21="Família"</formula>
    </cfRule>
  </conditionalFormatting>
  <conditionalFormatting sqref="AS21">
    <cfRule type="expression" dxfId="186" priority="1073">
      <formula>$A21="Plan c/desc s/reajuste"</formula>
    </cfRule>
  </conditionalFormatting>
  <conditionalFormatting sqref="AP44:AP45">
    <cfRule type="cellIs" dxfId="185" priority="1072" operator="lessThan">
      <formula>0</formula>
    </cfRule>
  </conditionalFormatting>
  <conditionalFormatting sqref="AP44:AP45">
    <cfRule type="cellIs" dxfId="184" priority="1071" operator="lessThan">
      <formula>0</formula>
    </cfRule>
  </conditionalFormatting>
  <conditionalFormatting sqref="C44:L45 N44:AQ45">
    <cfRule type="expression" dxfId="183" priority="1066">
      <formula>$A44="Plan revisado"</formula>
    </cfRule>
    <cfRule type="expression" dxfId="182" priority="1067">
      <formula>$A44="Advindo"</formula>
    </cfRule>
    <cfRule type="expression" dxfId="181" priority="1068">
      <formula>$A44="Ñ Plan s/desconto"</formula>
    </cfRule>
    <cfRule type="expression" dxfId="180" priority="1069">
      <formula>$A44="Ñ Plan c/desconto"</formula>
    </cfRule>
    <cfRule type="expression" dxfId="179" priority="1070">
      <formula>$A44="Família"</formula>
    </cfRule>
  </conditionalFormatting>
  <conditionalFormatting sqref="C44:L45 N44:AQ45">
    <cfRule type="expression" dxfId="178" priority="1065">
      <formula>$A44="Plan c/desc s/reajuste"</formula>
    </cfRule>
  </conditionalFormatting>
  <conditionalFormatting sqref="AP41:AP43">
    <cfRule type="cellIs" dxfId="177" priority="1064" operator="lessThan">
      <formula>0</formula>
    </cfRule>
  </conditionalFormatting>
  <conditionalFormatting sqref="AP41:AP43">
    <cfRule type="cellIs" dxfId="176" priority="1063" operator="lessThan">
      <formula>0</formula>
    </cfRule>
  </conditionalFormatting>
  <conditionalFormatting sqref="C41:L43 N41:AQ43">
    <cfRule type="expression" dxfId="175" priority="1058">
      <formula>$A41="Plan revisado"</formula>
    </cfRule>
    <cfRule type="expression" dxfId="174" priority="1059">
      <formula>$A41="Advindo"</formula>
    </cfRule>
    <cfRule type="expression" dxfId="173" priority="1060">
      <formula>$A41="Ñ Plan s/desconto"</formula>
    </cfRule>
    <cfRule type="expression" dxfId="172" priority="1061">
      <formula>$A41="Ñ Plan c/desconto"</formula>
    </cfRule>
    <cfRule type="expression" dxfId="171" priority="1062">
      <formula>$A41="Família"</formula>
    </cfRule>
  </conditionalFormatting>
  <conditionalFormatting sqref="C41:L43 N41:AQ43">
    <cfRule type="expression" dxfId="170" priority="1057">
      <formula>$A41="Plan c/desc s/reajuste"</formula>
    </cfRule>
  </conditionalFormatting>
  <conditionalFormatting sqref="AP40">
    <cfRule type="cellIs" dxfId="169" priority="1056" operator="lessThan">
      <formula>0</formula>
    </cfRule>
  </conditionalFormatting>
  <conditionalFormatting sqref="AP40">
    <cfRule type="cellIs" dxfId="168" priority="1055" operator="lessThan">
      <formula>0</formula>
    </cfRule>
  </conditionalFormatting>
  <conditionalFormatting sqref="C40:L40 N40:AQ40">
    <cfRule type="expression" dxfId="167" priority="1050">
      <formula>$A40="Plan revisado"</formula>
    </cfRule>
    <cfRule type="expression" dxfId="166" priority="1051">
      <formula>$A40="Advindo"</formula>
    </cfRule>
    <cfRule type="expression" dxfId="165" priority="1052">
      <formula>$A40="Ñ Plan s/desconto"</formula>
    </cfRule>
    <cfRule type="expression" dxfId="164" priority="1053">
      <formula>$A40="Ñ Plan c/desconto"</formula>
    </cfRule>
    <cfRule type="expression" dxfId="163" priority="1054">
      <formula>$A40="Família"</formula>
    </cfRule>
  </conditionalFormatting>
  <conditionalFormatting sqref="C40:L40 N40:AQ40">
    <cfRule type="expression" dxfId="162" priority="1049">
      <formula>$A40="Plan c/desc s/reajuste"</formula>
    </cfRule>
  </conditionalFormatting>
  <conditionalFormatting sqref="AP48:AP49">
    <cfRule type="cellIs" dxfId="161" priority="1048" operator="lessThan">
      <formula>0</formula>
    </cfRule>
  </conditionalFormatting>
  <conditionalFormatting sqref="AP48:AP49">
    <cfRule type="cellIs" dxfId="160" priority="1047" operator="lessThan">
      <formula>0</formula>
    </cfRule>
  </conditionalFormatting>
  <conditionalFormatting sqref="C48:L49 N48:AQ49">
    <cfRule type="expression" dxfId="159" priority="1042">
      <formula>$A48="Plan revisado"</formula>
    </cfRule>
    <cfRule type="expression" dxfId="158" priority="1043">
      <formula>$A48="Advindo"</formula>
    </cfRule>
    <cfRule type="expression" dxfId="157" priority="1044">
      <formula>$A48="Ñ Plan s/desconto"</formula>
    </cfRule>
    <cfRule type="expression" dxfId="156" priority="1045">
      <formula>$A48="Ñ Plan c/desconto"</formula>
    </cfRule>
    <cfRule type="expression" dxfId="155" priority="1046">
      <formula>$A48="Família"</formula>
    </cfRule>
  </conditionalFormatting>
  <conditionalFormatting sqref="C48:L49 N48:AQ49">
    <cfRule type="expression" dxfId="154" priority="1041">
      <formula>$A48="Plan c/desc s/reajuste"</formula>
    </cfRule>
  </conditionalFormatting>
  <conditionalFormatting sqref="AP52">
    <cfRule type="cellIs" dxfId="153" priority="1040" operator="lessThan">
      <formula>0</formula>
    </cfRule>
  </conditionalFormatting>
  <conditionalFormatting sqref="AP52">
    <cfRule type="cellIs" dxfId="152" priority="1039" operator="lessThan">
      <formula>0</formula>
    </cfRule>
  </conditionalFormatting>
  <conditionalFormatting sqref="C52:L52 N52:AQ52">
    <cfRule type="expression" dxfId="151" priority="1034">
      <formula>$A52="Plan revisado"</formula>
    </cfRule>
    <cfRule type="expression" dxfId="150" priority="1035">
      <formula>$A52="Advindo"</formula>
    </cfRule>
    <cfRule type="expression" dxfId="149" priority="1036">
      <formula>$A52="Ñ Plan s/desconto"</formula>
    </cfRule>
    <cfRule type="expression" dxfId="148" priority="1037">
      <formula>$A52="Ñ Plan c/desconto"</formula>
    </cfRule>
    <cfRule type="expression" dxfId="147" priority="1038">
      <formula>$A52="Família"</formula>
    </cfRule>
  </conditionalFormatting>
  <conditionalFormatting sqref="C52:L52 N52:AQ52">
    <cfRule type="expression" dxfId="146" priority="1033">
      <formula>$A52="Plan c/desc s/reajuste"</formula>
    </cfRule>
  </conditionalFormatting>
  <conditionalFormatting sqref="AP51">
    <cfRule type="cellIs" dxfId="145" priority="1032" operator="lessThan">
      <formula>0</formula>
    </cfRule>
  </conditionalFormatting>
  <conditionalFormatting sqref="AP51">
    <cfRule type="cellIs" dxfId="144" priority="1031" operator="lessThan">
      <formula>0</formula>
    </cfRule>
  </conditionalFormatting>
  <conditionalFormatting sqref="C51:L51 N51:AQ51">
    <cfRule type="expression" dxfId="143" priority="1026">
      <formula>$A51="Plan revisado"</formula>
    </cfRule>
    <cfRule type="expression" dxfId="142" priority="1027">
      <formula>$A51="Advindo"</formula>
    </cfRule>
    <cfRule type="expression" dxfId="141" priority="1028">
      <formula>$A51="Ñ Plan s/desconto"</formula>
    </cfRule>
    <cfRule type="expression" dxfId="140" priority="1029">
      <formula>$A51="Ñ Plan c/desconto"</formula>
    </cfRule>
    <cfRule type="expression" dxfId="139" priority="1030">
      <formula>$A51="Família"</formula>
    </cfRule>
  </conditionalFormatting>
  <conditionalFormatting sqref="C51:L51 N51:AQ51">
    <cfRule type="expression" dxfId="138" priority="1025">
      <formula>$A51="Plan c/desc s/reajuste"</formula>
    </cfRule>
  </conditionalFormatting>
  <conditionalFormatting sqref="AP66:AP73">
    <cfRule type="cellIs" dxfId="137" priority="1024" operator="lessThan">
      <formula>0</formula>
    </cfRule>
  </conditionalFormatting>
  <conditionalFormatting sqref="AP66:AP73">
    <cfRule type="cellIs" dxfId="136" priority="1023" operator="lessThan">
      <formula>0</formula>
    </cfRule>
  </conditionalFormatting>
  <conditionalFormatting sqref="C66:L73 N66:AQ73">
    <cfRule type="expression" dxfId="135" priority="1018">
      <formula>$A66="Plan revisado"</formula>
    </cfRule>
    <cfRule type="expression" dxfId="134" priority="1019">
      <formula>$A66="Advindo"</formula>
    </cfRule>
    <cfRule type="expression" dxfId="133" priority="1020">
      <formula>$A66="Ñ Plan s/desconto"</formula>
    </cfRule>
    <cfRule type="expression" dxfId="132" priority="1021">
      <formula>$A66="Ñ Plan c/desconto"</formula>
    </cfRule>
    <cfRule type="expression" dxfId="131" priority="1022">
      <formula>$A66="Família"</formula>
    </cfRule>
  </conditionalFormatting>
  <conditionalFormatting sqref="C66:L73 N66:AQ73">
    <cfRule type="expression" dxfId="130" priority="1017">
      <formula>$A66="Plan c/desc s/reajuste"</formula>
    </cfRule>
  </conditionalFormatting>
  <conditionalFormatting sqref="AP74:AP76">
    <cfRule type="cellIs" dxfId="129" priority="1016" operator="lessThan">
      <formula>0</formula>
    </cfRule>
  </conditionalFormatting>
  <conditionalFormatting sqref="AP74:AP76">
    <cfRule type="cellIs" dxfId="128" priority="1015" operator="lessThan">
      <formula>0</formula>
    </cfRule>
  </conditionalFormatting>
  <conditionalFormatting sqref="C74:L76 N74:AQ76">
    <cfRule type="expression" dxfId="127" priority="1010">
      <formula>$A74="Plan revisado"</formula>
    </cfRule>
    <cfRule type="expression" dxfId="126" priority="1011">
      <formula>$A74="Advindo"</formula>
    </cfRule>
    <cfRule type="expression" dxfId="125" priority="1012">
      <formula>$A74="Ñ Plan s/desconto"</formula>
    </cfRule>
    <cfRule type="expression" dxfId="124" priority="1013">
      <formula>$A74="Ñ Plan c/desconto"</formula>
    </cfRule>
    <cfRule type="expression" dxfId="123" priority="1014">
      <formula>$A74="Família"</formula>
    </cfRule>
  </conditionalFormatting>
  <conditionalFormatting sqref="C74:L76 N74:AQ76">
    <cfRule type="expression" dxfId="122" priority="1009">
      <formula>$A74="Plan c/desc s/reajuste"</formula>
    </cfRule>
  </conditionalFormatting>
  <conditionalFormatting sqref="C120">
    <cfRule type="expression" dxfId="121" priority="1004">
      <formula>$A120="Plan revisado"</formula>
    </cfRule>
    <cfRule type="expression" dxfId="120" priority="1005">
      <formula>$A120="Advindo"</formula>
    </cfRule>
    <cfRule type="expression" dxfId="119" priority="1006">
      <formula>$A120="Ñ Plan s/desconto"</formula>
    </cfRule>
    <cfRule type="expression" dxfId="118" priority="1007">
      <formula>$A120="Ñ Plan c/desconto"</formula>
    </cfRule>
    <cfRule type="expression" dxfId="117" priority="1008">
      <formula>$A120="Família"</formula>
    </cfRule>
  </conditionalFormatting>
  <conditionalFormatting sqref="C120">
    <cfRule type="expression" dxfId="116" priority="1003">
      <formula>$A120="Plan c/desc s/reajuste"</formula>
    </cfRule>
  </conditionalFormatting>
  <conditionalFormatting sqref="AP134">
    <cfRule type="cellIs" dxfId="115" priority="1002" operator="lessThan">
      <formula>0</formula>
    </cfRule>
  </conditionalFormatting>
  <conditionalFormatting sqref="AP134">
    <cfRule type="cellIs" dxfId="114" priority="1001" operator="lessThan">
      <formula>0</formula>
    </cfRule>
  </conditionalFormatting>
  <conditionalFormatting sqref="C134:L134 N134:AQ134">
    <cfRule type="expression" dxfId="113" priority="996">
      <formula>$A134="Plan revisado"</formula>
    </cfRule>
    <cfRule type="expression" dxfId="112" priority="997">
      <formula>$A134="Advindo"</formula>
    </cfRule>
    <cfRule type="expression" dxfId="111" priority="998">
      <formula>$A134="Ñ Plan s/desconto"</formula>
    </cfRule>
    <cfRule type="expression" dxfId="110" priority="999">
      <formula>$A134="Ñ Plan c/desconto"</formula>
    </cfRule>
    <cfRule type="expression" dxfId="109" priority="1000">
      <formula>$A134="Família"</formula>
    </cfRule>
  </conditionalFormatting>
  <conditionalFormatting sqref="C134:L134 N134:AQ134">
    <cfRule type="expression" dxfId="108" priority="995">
      <formula>$A134="Plan c/desc s/reajuste"</formula>
    </cfRule>
  </conditionalFormatting>
  <conditionalFormatting sqref="AP155">
    <cfRule type="cellIs" dxfId="107" priority="994" operator="lessThan">
      <formula>0</formula>
    </cfRule>
  </conditionalFormatting>
  <conditionalFormatting sqref="AP155">
    <cfRule type="cellIs" dxfId="106" priority="993" operator="lessThan">
      <formula>0</formula>
    </cfRule>
  </conditionalFormatting>
  <conditionalFormatting sqref="C155:L155 N155:AQ155">
    <cfRule type="expression" dxfId="105" priority="988">
      <formula>$A155="Plan revisado"</formula>
    </cfRule>
    <cfRule type="expression" dxfId="104" priority="989">
      <formula>$A155="Advindo"</formula>
    </cfRule>
    <cfRule type="expression" dxfId="103" priority="990">
      <formula>$A155="Ñ Plan s/desconto"</formula>
    </cfRule>
    <cfRule type="expression" dxfId="102" priority="991">
      <formula>$A155="Ñ Plan c/desconto"</formula>
    </cfRule>
    <cfRule type="expression" dxfId="101" priority="992">
      <formula>$A155="Família"</formula>
    </cfRule>
  </conditionalFormatting>
  <conditionalFormatting sqref="C155:L155 N155:AQ155">
    <cfRule type="expression" dxfId="100" priority="987">
      <formula>$A155="Plan c/desc s/reajuste"</formula>
    </cfRule>
  </conditionalFormatting>
  <conditionalFormatting sqref="AP160">
    <cfRule type="cellIs" dxfId="99" priority="986" operator="lessThan">
      <formula>0</formula>
    </cfRule>
  </conditionalFormatting>
  <conditionalFormatting sqref="AP160">
    <cfRule type="cellIs" dxfId="98" priority="985" operator="lessThan">
      <formula>0</formula>
    </cfRule>
  </conditionalFormatting>
  <conditionalFormatting sqref="C160:L160 N160:AQ160">
    <cfRule type="expression" dxfId="97" priority="980">
      <formula>$A160="Plan revisado"</formula>
    </cfRule>
    <cfRule type="expression" dxfId="96" priority="981">
      <formula>$A160="Advindo"</formula>
    </cfRule>
    <cfRule type="expression" dxfId="95" priority="982">
      <formula>$A160="Ñ Plan s/desconto"</formula>
    </cfRule>
    <cfRule type="expression" dxfId="94" priority="983">
      <formula>$A160="Ñ Plan c/desconto"</formula>
    </cfRule>
    <cfRule type="expression" dxfId="93" priority="984">
      <formula>$A160="Família"</formula>
    </cfRule>
  </conditionalFormatting>
  <conditionalFormatting sqref="C160:L160 N160:AQ160">
    <cfRule type="expression" dxfId="92" priority="979">
      <formula>$A160="Plan c/desc s/reajuste"</formula>
    </cfRule>
  </conditionalFormatting>
  <conditionalFormatting sqref="AP168">
    <cfRule type="cellIs" dxfId="91" priority="978" operator="lessThan">
      <formula>0</formula>
    </cfRule>
  </conditionalFormatting>
  <conditionalFormatting sqref="AP168">
    <cfRule type="cellIs" dxfId="90" priority="977" operator="lessThan">
      <formula>0</formula>
    </cfRule>
  </conditionalFormatting>
  <conditionalFormatting sqref="C168:L168 N168:AQ168">
    <cfRule type="expression" dxfId="89" priority="972">
      <formula>$A168="Plan revisado"</formula>
    </cfRule>
    <cfRule type="expression" dxfId="88" priority="973">
      <formula>$A168="Advindo"</formula>
    </cfRule>
    <cfRule type="expression" dxfId="87" priority="974">
      <formula>$A168="Ñ Plan s/desconto"</formula>
    </cfRule>
    <cfRule type="expression" dxfId="86" priority="975">
      <formula>$A168="Ñ Plan c/desconto"</formula>
    </cfRule>
    <cfRule type="expression" dxfId="85" priority="976">
      <formula>$A168="Família"</formula>
    </cfRule>
  </conditionalFormatting>
  <conditionalFormatting sqref="C168:L168 N168:AQ168">
    <cfRule type="expression" dxfId="84" priority="971">
      <formula>$A168="Plan c/desc s/reajuste"</formula>
    </cfRule>
  </conditionalFormatting>
  <conditionalFormatting sqref="AP175:AP176">
    <cfRule type="cellIs" dxfId="83" priority="970" operator="lessThan">
      <formula>0</formula>
    </cfRule>
  </conditionalFormatting>
  <conditionalFormatting sqref="AP175:AP176">
    <cfRule type="cellIs" dxfId="82" priority="969" operator="lessThan">
      <formula>0</formula>
    </cfRule>
  </conditionalFormatting>
  <conditionalFormatting sqref="C175:L176 N175:AQ176">
    <cfRule type="expression" dxfId="81" priority="964">
      <formula>$A175="Plan revisado"</formula>
    </cfRule>
    <cfRule type="expression" dxfId="80" priority="965">
      <formula>$A175="Advindo"</formula>
    </cfRule>
    <cfRule type="expression" dxfId="79" priority="966">
      <formula>$A175="Ñ Plan s/desconto"</formula>
    </cfRule>
    <cfRule type="expression" dxfId="78" priority="967">
      <formula>$A175="Ñ Plan c/desconto"</formula>
    </cfRule>
    <cfRule type="expression" dxfId="77" priority="968">
      <formula>$A175="Família"</formula>
    </cfRule>
  </conditionalFormatting>
  <conditionalFormatting sqref="C175:L176 N175:AQ176">
    <cfRule type="expression" dxfId="76" priority="963">
      <formula>$A175="Plan c/desc s/reajuste"</formula>
    </cfRule>
  </conditionalFormatting>
  <conditionalFormatting sqref="AP195:AP198 AP191">
    <cfRule type="cellIs" dxfId="75" priority="962" operator="lessThan">
      <formula>0</formula>
    </cfRule>
  </conditionalFormatting>
  <conditionalFormatting sqref="AP195:AP198 AP191">
    <cfRule type="cellIs" dxfId="74" priority="961" operator="lessThan">
      <formula>0</formula>
    </cfRule>
  </conditionalFormatting>
  <conditionalFormatting sqref="C191:L191 C195:L198 N195:AQ198 N191:AQ191">
    <cfRule type="expression" dxfId="73" priority="956">
      <formula>$A191="Plan revisado"</formula>
    </cfRule>
    <cfRule type="expression" dxfId="72" priority="957">
      <formula>$A191="Advindo"</formula>
    </cfRule>
    <cfRule type="expression" dxfId="71" priority="958">
      <formula>$A191="Ñ Plan s/desconto"</formula>
    </cfRule>
    <cfRule type="expression" dxfId="70" priority="959">
      <formula>$A191="Ñ Plan c/desconto"</formula>
    </cfRule>
    <cfRule type="expression" dxfId="69" priority="960">
      <formula>$A191="Família"</formula>
    </cfRule>
  </conditionalFormatting>
  <conditionalFormatting sqref="C191:L191 C195:L198 N195:AQ198 N191:AQ191">
    <cfRule type="expression" dxfId="68" priority="955">
      <formula>$A191="Plan c/desc s/reajuste"</formula>
    </cfRule>
  </conditionalFormatting>
  <conditionalFormatting sqref="AP192:AP194">
    <cfRule type="cellIs" dxfId="67" priority="954" operator="lessThan">
      <formula>0</formula>
    </cfRule>
  </conditionalFormatting>
  <conditionalFormatting sqref="AP192:AP194">
    <cfRule type="cellIs" dxfId="66" priority="953" operator="lessThan">
      <formula>0</formula>
    </cfRule>
  </conditionalFormatting>
  <conditionalFormatting sqref="C192:L194 N192:AQ194">
    <cfRule type="expression" dxfId="65" priority="948">
      <formula>$A192="Plan revisado"</formula>
    </cfRule>
    <cfRule type="expression" dxfId="64" priority="949">
      <formula>$A192="Advindo"</formula>
    </cfRule>
    <cfRule type="expression" dxfId="63" priority="950">
      <formula>$A192="Ñ Plan s/desconto"</formula>
    </cfRule>
    <cfRule type="expression" dxfId="62" priority="951">
      <formula>$A192="Ñ Plan c/desconto"</formula>
    </cfRule>
    <cfRule type="expression" dxfId="61" priority="952">
      <formula>$A192="Família"</formula>
    </cfRule>
  </conditionalFormatting>
  <conditionalFormatting sqref="C192:L194 N192:AQ194">
    <cfRule type="expression" dxfId="60" priority="947">
      <formula>$A192="Plan c/desc s/reajuste"</formula>
    </cfRule>
  </conditionalFormatting>
  <conditionalFormatting sqref="AP199">
    <cfRule type="cellIs" dxfId="59" priority="946" operator="lessThan">
      <formula>0</formula>
    </cfRule>
  </conditionalFormatting>
  <conditionalFormatting sqref="AP199">
    <cfRule type="cellIs" dxfId="58" priority="945" operator="lessThan">
      <formula>0</formula>
    </cfRule>
  </conditionalFormatting>
  <conditionalFormatting sqref="C199:L199 N199:AQ199">
    <cfRule type="expression" dxfId="57" priority="940">
      <formula>$A199="Plan revisado"</formula>
    </cfRule>
    <cfRule type="expression" dxfId="56" priority="941">
      <formula>$A199="Advindo"</formula>
    </cfRule>
    <cfRule type="expression" dxfId="55" priority="942">
      <formula>$A199="Ñ Plan s/desconto"</formula>
    </cfRule>
    <cfRule type="expression" dxfId="54" priority="943">
      <formula>$A199="Ñ Plan c/desconto"</formula>
    </cfRule>
    <cfRule type="expression" dxfId="53" priority="944">
      <formula>$A199="Família"</formula>
    </cfRule>
  </conditionalFormatting>
  <conditionalFormatting sqref="C199:L199 N199:AQ199">
    <cfRule type="expression" dxfId="52" priority="939">
      <formula>$A199="Plan c/desc s/reajuste"</formula>
    </cfRule>
  </conditionalFormatting>
  <conditionalFormatting sqref="AP204:AP205 AP200">
    <cfRule type="cellIs" dxfId="51" priority="938" operator="lessThan">
      <formula>0</formula>
    </cfRule>
  </conditionalFormatting>
  <conditionalFormatting sqref="AP204:AP205 AP200">
    <cfRule type="cellIs" dxfId="50" priority="937" operator="lessThan">
      <formula>0</formula>
    </cfRule>
  </conditionalFormatting>
  <conditionalFormatting sqref="C204:K204 C205:D205 F205:K205 C200:L200 L204:L205 N204:AQ205 N200:AQ200">
    <cfRule type="expression" dxfId="49" priority="932">
      <formula>$A200="Plan revisado"</formula>
    </cfRule>
    <cfRule type="expression" dxfId="48" priority="933">
      <formula>$A200="Advindo"</formula>
    </cfRule>
    <cfRule type="expression" dxfId="47" priority="934">
      <formula>$A200="Ñ Plan s/desconto"</formula>
    </cfRule>
    <cfRule type="expression" dxfId="46" priority="935">
      <formula>$A200="Ñ Plan c/desconto"</formula>
    </cfRule>
    <cfRule type="expression" dxfId="45" priority="936">
      <formula>$A200="Família"</formula>
    </cfRule>
  </conditionalFormatting>
  <conditionalFormatting sqref="C204:K204 C205:D205 F205:K205 C200:L200 L204:L205 N204:AQ205 N200:AQ200">
    <cfRule type="expression" dxfId="44" priority="931">
      <formula>$A200="Plan c/desc s/reajuste"</formula>
    </cfRule>
  </conditionalFormatting>
  <conditionalFormatting sqref="AP201:AP203">
    <cfRule type="cellIs" dxfId="43" priority="930" operator="lessThan">
      <formula>0</formula>
    </cfRule>
  </conditionalFormatting>
  <conditionalFormatting sqref="AP201:AP203">
    <cfRule type="cellIs" dxfId="42" priority="929" operator="lessThan">
      <formula>0</formula>
    </cfRule>
  </conditionalFormatting>
  <conditionalFormatting sqref="C201:L203 N201:AQ203">
    <cfRule type="expression" dxfId="41" priority="924">
      <formula>$A201="Plan revisado"</formula>
    </cfRule>
    <cfRule type="expression" dxfId="40" priority="925">
      <formula>$A201="Advindo"</formula>
    </cfRule>
    <cfRule type="expression" dxfId="39" priority="926">
      <formula>$A201="Ñ Plan s/desconto"</formula>
    </cfRule>
    <cfRule type="expression" dxfId="38" priority="927">
      <formula>$A201="Ñ Plan c/desconto"</formula>
    </cfRule>
    <cfRule type="expression" dxfId="37" priority="928">
      <formula>$A201="Família"</formula>
    </cfRule>
  </conditionalFormatting>
  <conditionalFormatting sqref="C201:L203 N201:AQ203">
    <cfRule type="expression" dxfId="36" priority="923">
      <formula>$A201="Plan c/desc s/reajuste"</formula>
    </cfRule>
  </conditionalFormatting>
  <conditionalFormatting sqref="E205">
    <cfRule type="expression" dxfId="35" priority="918">
      <formula>$A205="Plan revisado"</formula>
    </cfRule>
    <cfRule type="expression" dxfId="34" priority="919">
      <formula>$A205="Advindo"</formula>
    </cfRule>
    <cfRule type="expression" dxfId="33" priority="920">
      <formula>$A205="Ñ Plan s/desconto"</formula>
    </cfRule>
    <cfRule type="expression" dxfId="32" priority="921">
      <formula>$A205="Ñ Plan c/desconto"</formula>
    </cfRule>
    <cfRule type="expression" dxfId="31" priority="922">
      <formula>$A205="Família"</formula>
    </cfRule>
  </conditionalFormatting>
  <conditionalFormatting sqref="E205">
    <cfRule type="expression" dxfId="30" priority="917">
      <formula>$A205="Plan c/desc s/reajuste"</formula>
    </cfRule>
  </conditionalFormatting>
  <conditionalFormatting sqref="E217">
    <cfRule type="expression" dxfId="29" priority="888">
      <formula>$A217="Plan revisado"</formula>
    </cfRule>
    <cfRule type="expression" dxfId="28" priority="889">
      <formula>$A217="Advindo"</formula>
    </cfRule>
    <cfRule type="expression" dxfId="27" priority="890">
      <formula>$A217="Ñ Plan s/desconto"</formula>
    </cfRule>
    <cfRule type="expression" dxfId="26" priority="891">
      <formula>$A217="Ñ Plan c/desconto"</formula>
    </cfRule>
    <cfRule type="expression" dxfId="25" priority="892">
      <formula>$A217="Família"</formula>
    </cfRule>
  </conditionalFormatting>
  <conditionalFormatting sqref="E217">
    <cfRule type="expression" dxfId="24" priority="887">
      <formula>$A217="Plan c/desc s/reajuste"</formula>
    </cfRule>
  </conditionalFormatting>
  <conditionalFormatting sqref="C125:L125 N125:AQ125">
    <cfRule type="expression" dxfId="23" priority="882">
      <formula>$A125="Plan revisado"</formula>
    </cfRule>
    <cfRule type="expression" dxfId="22" priority="883">
      <formula>$A125="Advindo"</formula>
    </cfRule>
    <cfRule type="expression" dxfId="21" priority="884">
      <formula>$A125="Ñ Plan s/desconto"</formula>
    </cfRule>
    <cfRule type="expression" dxfId="20" priority="885">
      <formula>$A125="Ñ Plan c/desconto"</formula>
    </cfRule>
    <cfRule type="expression" dxfId="19" priority="886">
      <formula>$A125="Família"</formula>
    </cfRule>
  </conditionalFormatting>
  <conditionalFormatting sqref="C125:L125 N125:AQ125">
    <cfRule type="expression" dxfId="18" priority="881">
      <formula>$A125="Plan c/desc s/reajuste"</formula>
    </cfRule>
  </conditionalFormatting>
  <conditionalFormatting sqref="AP125">
    <cfRule type="cellIs" dxfId="17" priority="880" operator="lessThan">
      <formula>0</formula>
    </cfRule>
  </conditionalFormatting>
  <conditionalFormatting sqref="AP125">
    <cfRule type="cellIs" dxfId="16" priority="879" operator="lessThan">
      <formula>0</formula>
    </cfRule>
  </conditionalFormatting>
  <conditionalFormatting sqref="C126:L126 N126:AQ126">
    <cfRule type="expression" dxfId="15" priority="874">
      <formula>$A126="Plan revisado"</formula>
    </cfRule>
    <cfRule type="expression" dxfId="14" priority="875">
      <formula>$A126="Advindo"</formula>
    </cfRule>
    <cfRule type="expression" dxfId="13" priority="876">
      <formula>$A126="Ñ Plan s/desconto"</formula>
    </cfRule>
    <cfRule type="expression" dxfId="12" priority="877">
      <formula>$A126="Ñ Plan c/desconto"</formula>
    </cfRule>
    <cfRule type="expression" dxfId="11" priority="878">
      <formula>$A126="Família"</formula>
    </cfRule>
  </conditionalFormatting>
  <conditionalFormatting sqref="C126:L126 N126:AQ126">
    <cfRule type="expression" dxfId="10" priority="873">
      <formula>$A126="Plan c/desc s/reajuste"</formula>
    </cfRule>
  </conditionalFormatting>
  <conditionalFormatting sqref="AP126">
    <cfRule type="cellIs" dxfId="9" priority="872" operator="lessThan">
      <formula>0</formula>
    </cfRule>
  </conditionalFormatting>
  <conditionalFormatting sqref="AP126">
    <cfRule type="cellIs" dxfId="8" priority="871" operator="lessThan">
      <formula>0</formula>
    </cfRule>
  </conditionalFormatting>
  <conditionalFormatting sqref="C240:L240 N240:AQ240">
    <cfRule type="expression" dxfId="7" priority="863">
      <formula>$A240="Plan c/desc s/reajuste"</formula>
    </cfRule>
  </conditionalFormatting>
  <conditionalFormatting sqref="AP240">
    <cfRule type="cellIs" dxfId="6" priority="870" operator="lessThan">
      <formula>0</formula>
    </cfRule>
  </conditionalFormatting>
  <conditionalFormatting sqref="AP240">
    <cfRule type="cellIs" dxfId="5" priority="869" operator="lessThan">
      <formula>0</formula>
    </cfRule>
  </conditionalFormatting>
  <conditionalFormatting sqref="C240:L240 N240:AQ240">
    <cfRule type="expression" dxfId="4" priority="864">
      <formula>$A240="Plan revisado"</formula>
    </cfRule>
    <cfRule type="expression" dxfId="3" priority="865">
      <formula>$A240="Advindo"</formula>
    </cfRule>
    <cfRule type="expression" dxfId="2" priority="866">
      <formula>$A240="Ñ Plan s/desconto"</formula>
    </cfRule>
    <cfRule type="expression" dxfId="1" priority="867">
      <formula>$A240="Ñ Plan c/desconto"</formula>
    </cfRule>
    <cfRule type="expression" dxfId="0" priority="868">
      <formula>$A240="Família"</formula>
    </cfRule>
  </conditionalFormatting>
  <dataValidations count="4">
    <dataValidation type="list" allowBlank="1" showInputMessage="1" showErrorMessage="1" sqref="AT11" xr:uid="{BC35748B-0BDE-497A-B471-F65939C14646}">
      <formula1>$D$307:$D$326</formula1>
    </dataValidation>
    <dataValidation type="list" allowBlank="1" showInputMessage="1" showErrorMessage="1" sqref="A2:B13 A293:B1048576" xr:uid="{7368303B-75B6-419A-9433-637B9A57EDB4}">
      <formula1>"Família,Planilhado,Ñ Plan c/desconto,Ñ Plan s/desconto,Advindo,Plan revisado"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P14:AR292" xr:uid="{80701599-7C6D-4BD6-980D-23E34202980A}">
      <formula1>0</formula1>
    </dataValidation>
    <dataValidation type="list" allowBlank="1" showInputMessage="1" showErrorMessage="1" sqref="A14:B292" xr:uid="{71A2A9CB-F2EE-43BB-8505-C20425C9CCA5}">
      <formula1>"Família,Planilhado,Ñ Plan c/desconto,Ñ Plan s/desconto,Advindo,Plan revisado,Plan c/desc s/reajuste"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70" fitToHeight="100" orientation="landscape" r:id="rId1"/>
  <headerFooter alignWithMargins="0">
    <oddFooter>&amp;LREFORMA DAS FACHADAS DO TACRIM - PROC: 2023-06107824&amp;CSGLOG - DEENG - DIFOB - SEMED (SERVIÇO DE MEDIÇÃO)&amp;R&amp;"Verdana,Normal"&amp;P DE &amp;N</oddFooter>
  </headerFooter>
  <ignoredErrors>
    <ignoredError sqref="J39:J52 J54:J8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1aa0ec-d7a3-466b-ba99-c849b60b6e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8A0F2C7CA6BA40B9B07296CDF9FA79" ma:contentTypeVersion="15" ma:contentTypeDescription="Crie um novo documento." ma:contentTypeScope="" ma:versionID="31328c38b3b0d029d022a7d1683a4914">
  <xsd:schema xmlns:xsd="http://www.w3.org/2001/XMLSchema" xmlns:xs="http://www.w3.org/2001/XMLSchema" xmlns:p="http://schemas.microsoft.com/office/2006/metadata/properties" xmlns:ns3="8e1aa0ec-d7a3-466b-ba99-c849b60b6edb" xmlns:ns4="306c0818-f2c4-49f3-be00-347e2771da2d" targetNamespace="http://schemas.microsoft.com/office/2006/metadata/properties" ma:root="true" ma:fieldsID="42e10beaa30170844bda8b7903217ef1" ns3:_="" ns4:_="">
    <xsd:import namespace="8e1aa0ec-d7a3-466b-ba99-c849b60b6edb"/>
    <xsd:import namespace="306c0818-f2c4-49f3-be00-347e2771da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aa0ec-d7a3-466b-ba99-c849b60b6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c0818-f2c4-49f3-be00-347e2771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8243E-8FC3-478B-9E6F-7FF979D2A5BF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06c0818-f2c4-49f3-be00-347e2771da2d"/>
    <ds:schemaRef ds:uri="8e1aa0ec-d7a3-466b-ba99-c849b60b6ed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78508D-A2B0-4B41-AF7E-FF9AD15B3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aa0ec-d7a3-466b-ba99-c849b60b6edb"/>
    <ds:schemaRef ds:uri="306c0818-f2c4-49f3-be00-347e2771d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F1D638-77B6-4EA5-993E-A4D95F875B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 </vt:lpstr>
      <vt:lpstr>'MEDIÇÃO INICIAL '!Area_de_impressao</vt:lpstr>
      <vt:lpstr>'MEDIÇÃO INICIAL 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da Silva Duarte</dc:creator>
  <cp:lastModifiedBy>Priscilla Marques da Costa</cp:lastModifiedBy>
  <dcterms:created xsi:type="dcterms:W3CDTF">2024-06-04T14:07:00Z</dcterms:created>
  <dcterms:modified xsi:type="dcterms:W3CDTF">2025-05-14T15:48:10Z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0x010100DC8A0F2C7CA6BA40B9B07296CDF9FA79</vt:lpwstr>
  </property>
</Properties>
</file>