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10.2 E 10.3_QUANTITATIVOS E PREÇOS CONTRATADOS E PAGOS\RETROFIT DE TERESÓPOLIS\"/>
    </mc:Choice>
  </mc:AlternateContent>
  <xr:revisionPtr revIDLastSave="0" documentId="13_ncr:1_{ADC4D62E-7CF6-435D-93B3-7968425107AF}" xr6:coauthVersionLast="36" xr6:coauthVersionMax="36" xr10:uidLastSave="{00000000-0000-0000-0000-000000000000}"/>
  <bookViews>
    <workbookView xWindow="480" yWindow="165" windowWidth="23520" windowHeight="9285" tabRatio="627" xr2:uid="{00000000-000D-0000-FFFF-FFFF00000000}"/>
  </bookViews>
  <sheets>
    <sheet name="MEDIÇÃO INICIAL" sheetId="7" r:id="rId1"/>
  </sheets>
  <externalReferences>
    <externalReference r:id="rId2"/>
    <externalReference r:id="rId3"/>
    <externalReference r:id="rId4"/>
    <externalReference r:id="rId5"/>
  </externalReferences>
  <definedNames>
    <definedName name="__ESQ1">#REF!</definedName>
    <definedName name="__ESQ10">#REF!</definedName>
    <definedName name="__ESQ11">#REF!</definedName>
    <definedName name="__ESQ12">#REF!</definedName>
    <definedName name="__ESQ13">#REF!</definedName>
    <definedName name="__ESQ14">#REF!</definedName>
    <definedName name="__ESQ15">#REF!</definedName>
    <definedName name="__ESQ16">#REF!</definedName>
    <definedName name="__ESQ17">#REF!</definedName>
    <definedName name="__ESQ18">#REF!</definedName>
    <definedName name="__ESQ19">#REF!</definedName>
    <definedName name="__ESQ2">#REF!</definedName>
    <definedName name="__ESQ20">#REF!</definedName>
    <definedName name="__ESQ21">#REF!</definedName>
    <definedName name="__ESQ22">#REF!</definedName>
    <definedName name="__ESQ23">#REF!</definedName>
    <definedName name="__ESQ24">#REF!</definedName>
    <definedName name="__ESQ25">#REF!</definedName>
    <definedName name="__ESQ26">#REF!</definedName>
    <definedName name="__ESQ27">#REF!</definedName>
    <definedName name="__ESQ28">#REF!</definedName>
    <definedName name="__ESQ29">#REF!</definedName>
    <definedName name="__ESQ3">#REF!</definedName>
    <definedName name="__ESQ30">#REF!</definedName>
    <definedName name="__ESQ31">#REF!</definedName>
    <definedName name="__ESQ32">#REF!</definedName>
    <definedName name="__ESQ33">#REF!</definedName>
    <definedName name="__ESQ34">#REF!</definedName>
    <definedName name="__ESQ35">#REF!</definedName>
    <definedName name="__ESQ36">#REF!</definedName>
    <definedName name="__ESQ37">#REF!</definedName>
    <definedName name="__ESQ38">#REF!</definedName>
    <definedName name="__ESQ39">#REF!</definedName>
    <definedName name="__ESQ4">#REF!</definedName>
    <definedName name="__ESQ40">#REF!</definedName>
    <definedName name="__ESQ5">#REF!</definedName>
    <definedName name="__ESQ6">#REF!</definedName>
    <definedName name="__ESQ7">#REF!</definedName>
    <definedName name="__ESQ8">#REF!</definedName>
    <definedName name="__ESQ9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INICIAL'!$A$12:$AU$269</definedName>
    <definedName name="_PM2" localSheetId="0">#REF!</definedName>
    <definedName name="_PM2">#REF!</definedName>
    <definedName name="_xlnm.Print_Area" localSheetId="0">'MEDIÇÃO INICIAL'!$B$1:$AR$270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INICIAL'!$7:$11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AS15" i="7" l="1"/>
  <c r="K15" i="7"/>
  <c r="K16" i="7"/>
  <c r="K17" i="7"/>
  <c r="K18" i="7"/>
  <c r="AP18" i="7" s="1"/>
  <c r="AS261" i="7"/>
  <c r="AS262" i="7"/>
  <c r="AS263" i="7"/>
  <c r="AS264" i="7"/>
  <c r="AS265" i="7"/>
  <c r="AT20" i="7"/>
  <c r="AS167" i="7"/>
  <c r="AT167" i="7"/>
  <c r="AS134" i="7"/>
  <c r="AT134" i="7"/>
  <c r="AS18" i="7"/>
  <c r="AT18" i="7" s="1"/>
  <c r="AS19" i="7"/>
  <c r="AS20" i="7"/>
  <c r="AS17" i="7"/>
  <c r="AT17" i="7" s="1"/>
  <c r="AT15" i="7"/>
  <c r="AS14" i="7"/>
  <c r="AN17" i="7"/>
  <c r="AN18" i="7"/>
  <c r="AN19" i="7"/>
  <c r="AQ19" i="7" s="1"/>
  <c r="AN20" i="7"/>
  <c r="AQ20" i="7"/>
  <c r="AM21" i="7"/>
  <c r="AP21" i="7" s="1"/>
  <c r="AN21" i="7"/>
  <c r="AN22" i="7"/>
  <c r="AN23" i="7"/>
  <c r="AN16" i="7"/>
  <c r="AL17" i="7"/>
  <c r="AL18" i="7"/>
  <c r="AL19" i="7"/>
  <c r="AO19" i="7" s="1"/>
  <c r="AL20" i="7"/>
  <c r="AO20" i="7" s="1"/>
  <c r="AL21" i="7"/>
  <c r="AL22" i="7"/>
  <c r="AL23" i="7"/>
  <c r="AL16" i="7"/>
  <c r="AO16" i="7" s="1"/>
  <c r="AL15" i="7"/>
  <c r="O17" i="7"/>
  <c r="P17" i="7"/>
  <c r="O18" i="7"/>
  <c r="AM18" i="7"/>
  <c r="P18" i="7"/>
  <c r="O19" i="7"/>
  <c r="AM19" i="7" s="1"/>
  <c r="AP19" i="7"/>
  <c r="P19" i="7"/>
  <c r="O20" i="7"/>
  <c r="P20" i="7"/>
  <c r="P16" i="7"/>
  <c r="O16" i="7"/>
  <c r="I18" i="7"/>
  <c r="K21" i="7"/>
  <c r="I21" i="7"/>
  <c r="M21" i="7"/>
  <c r="AQ21" i="7" s="1"/>
  <c r="M18" i="7"/>
  <c r="AQ18" i="7"/>
  <c r="AL25" i="7"/>
  <c r="AL26" i="7"/>
  <c r="AO26" i="7" s="1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O39" i="7" s="1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64" i="7"/>
  <c r="AL65" i="7"/>
  <c r="AO65" i="7" s="1"/>
  <c r="AL66" i="7"/>
  <c r="AL67" i="7"/>
  <c r="AL68" i="7"/>
  <c r="AL69" i="7"/>
  <c r="AL70" i="7"/>
  <c r="AL71" i="7"/>
  <c r="AL72" i="7"/>
  <c r="AL73" i="7"/>
  <c r="AL74" i="7"/>
  <c r="AL75" i="7"/>
  <c r="AL76" i="7"/>
  <c r="AL77" i="7"/>
  <c r="AO77" i="7" s="1"/>
  <c r="AL78" i="7"/>
  <c r="AL79" i="7"/>
  <c r="AL80" i="7"/>
  <c r="AL81" i="7"/>
  <c r="AO81" i="7" s="1"/>
  <c r="AL82" i="7"/>
  <c r="AL83" i="7"/>
  <c r="AO83" i="7" s="1"/>
  <c r="AL84" i="7"/>
  <c r="AL85" i="7"/>
  <c r="AO85" i="7" s="1"/>
  <c r="AL86" i="7"/>
  <c r="AL87" i="7"/>
  <c r="AL88" i="7"/>
  <c r="AL89" i="7"/>
  <c r="AL90" i="7"/>
  <c r="AL91" i="7"/>
  <c r="AL92" i="7"/>
  <c r="AL93" i="7"/>
  <c r="AL94" i="7"/>
  <c r="AL95" i="7"/>
  <c r="AL96" i="7"/>
  <c r="AO96" i="7" s="1"/>
  <c r="AL97" i="7"/>
  <c r="AO97" i="7" s="1"/>
  <c r="AL98" i="7"/>
  <c r="AO98" i="7" s="1"/>
  <c r="AL99" i="7"/>
  <c r="AL100" i="7"/>
  <c r="AL101" i="7"/>
  <c r="AL102" i="7"/>
  <c r="AL103" i="7"/>
  <c r="AO103" i="7" s="1"/>
  <c r="AL104" i="7"/>
  <c r="AL105" i="7"/>
  <c r="AL106" i="7"/>
  <c r="AL107" i="7"/>
  <c r="AL108" i="7"/>
  <c r="AL109" i="7"/>
  <c r="AL110" i="7"/>
  <c r="AL111" i="7"/>
  <c r="AL112" i="7"/>
  <c r="AL113" i="7"/>
  <c r="AL114" i="7"/>
  <c r="AL115" i="7"/>
  <c r="AL116" i="7"/>
  <c r="AL117" i="7"/>
  <c r="AL118" i="7"/>
  <c r="AL119" i="7"/>
  <c r="AL120" i="7"/>
  <c r="AL121" i="7"/>
  <c r="AL122" i="7"/>
  <c r="AL123" i="7"/>
  <c r="AO123" i="7" s="1"/>
  <c r="AL124" i="7"/>
  <c r="AL125" i="7"/>
  <c r="AO125" i="7" s="1"/>
  <c r="AL126" i="7"/>
  <c r="AL127" i="7"/>
  <c r="AL128" i="7"/>
  <c r="AL129" i="7"/>
  <c r="AL130" i="7"/>
  <c r="AL131" i="7"/>
  <c r="AL132" i="7"/>
  <c r="AL133" i="7"/>
  <c r="AL134" i="7"/>
  <c r="AL135" i="7"/>
  <c r="AL136" i="7"/>
  <c r="AL137" i="7"/>
  <c r="AL138" i="7"/>
  <c r="AL139" i="7"/>
  <c r="AL140" i="7"/>
  <c r="AL141" i="7"/>
  <c r="AL142" i="7"/>
  <c r="AL143" i="7"/>
  <c r="AL144" i="7"/>
  <c r="AL145" i="7"/>
  <c r="AL146" i="7"/>
  <c r="AL147" i="7"/>
  <c r="AL148" i="7"/>
  <c r="AL149" i="7"/>
  <c r="AL150" i="7"/>
  <c r="AL151" i="7"/>
  <c r="AL152" i="7"/>
  <c r="AL153" i="7"/>
  <c r="AL154" i="7"/>
  <c r="AL155" i="7"/>
  <c r="AL156" i="7"/>
  <c r="AL157" i="7"/>
  <c r="AL158" i="7"/>
  <c r="AL159" i="7"/>
  <c r="AL160" i="7"/>
  <c r="AO160" i="7" s="1"/>
  <c r="AL161" i="7"/>
  <c r="AO161" i="7" s="1"/>
  <c r="AL162" i="7"/>
  <c r="AL163" i="7"/>
  <c r="AL164" i="7"/>
  <c r="AL165" i="7"/>
  <c r="AO165" i="7" s="1"/>
  <c r="AL166" i="7"/>
  <c r="AL167" i="7"/>
  <c r="AL168" i="7"/>
  <c r="AL169" i="7"/>
  <c r="AL170" i="7"/>
  <c r="AL171" i="7"/>
  <c r="AL172" i="7"/>
  <c r="AL173" i="7"/>
  <c r="AL174" i="7"/>
  <c r="AL175" i="7"/>
  <c r="AL176" i="7"/>
  <c r="AL177" i="7"/>
  <c r="AL178" i="7"/>
  <c r="AL179" i="7"/>
  <c r="AL180" i="7"/>
  <c r="AL181" i="7"/>
  <c r="AL182" i="7"/>
  <c r="AL183" i="7"/>
  <c r="AL184" i="7"/>
  <c r="AL185" i="7"/>
  <c r="AL186" i="7"/>
  <c r="AO186" i="7" s="1"/>
  <c r="AL187" i="7"/>
  <c r="AL188" i="7"/>
  <c r="AL189" i="7"/>
  <c r="AO189" i="7" s="1"/>
  <c r="AL190" i="7"/>
  <c r="AL191" i="7"/>
  <c r="AL192" i="7"/>
  <c r="AL193" i="7"/>
  <c r="AL194" i="7"/>
  <c r="AL195" i="7"/>
  <c r="AL196" i="7"/>
  <c r="AL197" i="7"/>
  <c r="AL198" i="7"/>
  <c r="AL199" i="7"/>
  <c r="AL200" i="7"/>
  <c r="AL201" i="7"/>
  <c r="AO201" i="7" s="1"/>
  <c r="AL202" i="7"/>
  <c r="AL203" i="7"/>
  <c r="AO203" i="7" s="1"/>
  <c r="AL204" i="7"/>
  <c r="AL205" i="7"/>
  <c r="AO205" i="7" s="1"/>
  <c r="AL206" i="7"/>
  <c r="AL207" i="7"/>
  <c r="AL208" i="7"/>
  <c r="AL209" i="7"/>
  <c r="AL210" i="7"/>
  <c r="AL211" i="7"/>
  <c r="AL212" i="7"/>
  <c r="AL213" i="7"/>
  <c r="AL214" i="7"/>
  <c r="AO214" i="7" s="1"/>
  <c r="AL215" i="7"/>
  <c r="AL216" i="7"/>
  <c r="AL217" i="7"/>
  <c r="AL218" i="7"/>
  <c r="AL219" i="7"/>
  <c r="AL220" i="7"/>
  <c r="AL221" i="7"/>
  <c r="AO221" i="7" s="1"/>
  <c r="AL222" i="7"/>
  <c r="AL223" i="7"/>
  <c r="AL224" i="7"/>
  <c r="AL225" i="7"/>
  <c r="AO225" i="7" s="1"/>
  <c r="AL226" i="7"/>
  <c r="AO226" i="7" s="1"/>
  <c r="AL227" i="7"/>
  <c r="AL228" i="7"/>
  <c r="AL229" i="7"/>
  <c r="AL230" i="7"/>
  <c r="AL231" i="7"/>
  <c r="AL232" i="7"/>
  <c r="AL233" i="7"/>
  <c r="AO233" i="7" s="1"/>
  <c r="AL234" i="7"/>
  <c r="AL235" i="7"/>
  <c r="AL236" i="7"/>
  <c r="AL237" i="7"/>
  <c r="AL238" i="7"/>
  <c r="AL239" i="7"/>
  <c r="AL240" i="7"/>
  <c r="AL24" i="7"/>
  <c r="AN134" i="7"/>
  <c r="O134" i="7"/>
  <c r="AM134" i="7" s="1"/>
  <c r="P134" i="7"/>
  <c r="AN167" i="7"/>
  <c r="O167" i="7"/>
  <c r="P167" i="7"/>
  <c r="K167" i="7"/>
  <c r="I167" i="7"/>
  <c r="K134" i="7"/>
  <c r="I134" i="7"/>
  <c r="I135" i="7"/>
  <c r="M135" i="7" s="1"/>
  <c r="K135" i="7"/>
  <c r="AS55" i="7"/>
  <c r="AT55" i="7" s="1"/>
  <c r="AS56" i="7"/>
  <c r="AT56" i="7"/>
  <c r="AS57" i="7"/>
  <c r="AT57" i="7" s="1"/>
  <c r="AS58" i="7"/>
  <c r="AT58" i="7" s="1"/>
  <c r="AS59" i="7"/>
  <c r="AT59" i="7" s="1"/>
  <c r="AS60" i="7"/>
  <c r="AT60" i="7" s="1"/>
  <c r="AS61" i="7"/>
  <c r="AT61" i="7" s="1"/>
  <c r="AS62" i="7"/>
  <c r="AT62" i="7"/>
  <c r="AS63" i="7"/>
  <c r="AT63" i="7" s="1"/>
  <c r="AS64" i="7"/>
  <c r="AT64" i="7" s="1"/>
  <c r="AS65" i="7"/>
  <c r="AS66" i="7"/>
  <c r="AT66" i="7" s="1"/>
  <c r="AS67" i="7"/>
  <c r="AT67" i="7" s="1"/>
  <c r="AS68" i="7"/>
  <c r="AT68" i="7" s="1"/>
  <c r="AS69" i="7"/>
  <c r="AT69" i="7"/>
  <c r="AS70" i="7"/>
  <c r="AT70" i="7"/>
  <c r="AS71" i="7"/>
  <c r="AT71" i="7" s="1"/>
  <c r="AS72" i="7"/>
  <c r="AT72" i="7" s="1"/>
  <c r="AS73" i="7"/>
  <c r="AT73" i="7"/>
  <c r="AS74" i="7"/>
  <c r="AT74" i="7" s="1"/>
  <c r="AS75" i="7"/>
  <c r="AT75" i="7"/>
  <c r="AS76" i="7"/>
  <c r="AS77" i="7"/>
  <c r="AT77" i="7" s="1"/>
  <c r="AS78" i="7"/>
  <c r="AT78" i="7" s="1"/>
  <c r="AS79" i="7"/>
  <c r="AT79" i="7" s="1"/>
  <c r="AS80" i="7"/>
  <c r="AT80" i="7" s="1"/>
  <c r="AS81" i="7"/>
  <c r="AT81" i="7" s="1"/>
  <c r="AS82" i="7"/>
  <c r="AS83" i="7"/>
  <c r="AT83" i="7" s="1"/>
  <c r="AS84" i="7"/>
  <c r="AT84" i="7" s="1"/>
  <c r="AS85" i="7"/>
  <c r="AT85" i="7" s="1"/>
  <c r="AS86" i="7"/>
  <c r="AT86" i="7" s="1"/>
  <c r="AS87" i="7"/>
  <c r="AT87" i="7" s="1"/>
  <c r="AS88" i="7"/>
  <c r="AS89" i="7"/>
  <c r="AT89" i="7" s="1"/>
  <c r="AS90" i="7"/>
  <c r="AT90" i="7" s="1"/>
  <c r="AS91" i="7"/>
  <c r="AT91" i="7" s="1"/>
  <c r="AS92" i="7"/>
  <c r="AT92" i="7" s="1"/>
  <c r="AS93" i="7"/>
  <c r="AT93" i="7" s="1"/>
  <c r="AS94" i="7"/>
  <c r="AT94" i="7" s="1"/>
  <c r="AS95" i="7"/>
  <c r="AT95" i="7" s="1"/>
  <c r="AS96" i="7"/>
  <c r="AT96" i="7" s="1"/>
  <c r="AS97" i="7"/>
  <c r="AT97" i="7" s="1"/>
  <c r="AS98" i="7"/>
  <c r="AT98" i="7" s="1"/>
  <c r="AS99" i="7"/>
  <c r="AT99" i="7" s="1"/>
  <c r="AS100" i="7"/>
  <c r="AT100" i="7" s="1"/>
  <c r="AS101" i="7"/>
  <c r="AT101" i="7" s="1"/>
  <c r="AS102" i="7"/>
  <c r="AT102" i="7" s="1"/>
  <c r="AS103" i="7"/>
  <c r="AT103" i="7" s="1"/>
  <c r="AS104" i="7"/>
  <c r="AT104" i="7" s="1"/>
  <c r="AS105" i="7"/>
  <c r="AT105" i="7" s="1"/>
  <c r="AS106" i="7"/>
  <c r="AT106" i="7" s="1"/>
  <c r="AS107" i="7"/>
  <c r="AT107" i="7" s="1"/>
  <c r="AS108" i="7"/>
  <c r="AT108" i="7" s="1"/>
  <c r="AS109" i="7"/>
  <c r="AT109" i="7" s="1"/>
  <c r="AS110" i="7"/>
  <c r="AT110" i="7" s="1"/>
  <c r="AS111" i="7"/>
  <c r="AT111" i="7" s="1"/>
  <c r="AS112" i="7"/>
  <c r="AT112" i="7" s="1"/>
  <c r="AS113" i="7"/>
  <c r="AT113" i="7" s="1"/>
  <c r="AS114" i="7"/>
  <c r="AT114" i="7" s="1"/>
  <c r="AS115" i="7"/>
  <c r="AT115" i="7" s="1"/>
  <c r="AS116" i="7"/>
  <c r="AT116" i="7" s="1"/>
  <c r="AS117" i="7"/>
  <c r="AT117" i="7" s="1"/>
  <c r="AS118" i="7"/>
  <c r="AT118" i="7" s="1"/>
  <c r="AS119" i="7"/>
  <c r="AT119" i="7" s="1"/>
  <c r="AS120" i="7"/>
  <c r="AT120" i="7" s="1"/>
  <c r="AS121" i="7"/>
  <c r="AT121" i="7" s="1"/>
  <c r="AS122" i="7"/>
  <c r="AT122" i="7" s="1"/>
  <c r="AS123" i="7"/>
  <c r="AT123" i="7" s="1"/>
  <c r="AS124" i="7"/>
  <c r="AT124" i="7"/>
  <c r="AS125" i="7"/>
  <c r="AT125" i="7" s="1"/>
  <c r="AS126" i="7"/>
  <c r="AT126" i="7" s="1"/>
  <c r="AS127" i="7"/>
  <c r="AT127" i="7" s="1"/>
  <c r="AS128" i="7"/>
  <c r="AT128" i="7" s="1"/>
  <c r="AS129" i="7"/>
  <c r="AT129" i="7" s="1"/>
  <c r="AS130" i="7"/>
  <c r="AT130" i="7"/>
  <c r="AS131" i="7"/>
  <c r="AT131" i="7" s="1"/>
  <c r="AS132" i="7"/>
  <c r="AT132" i="7"/>
  <c r="AS133" i="7"/>
  <c r="AT133" i="7"/>
  <c r="AS135" i="7"/>
  <c r="AS136" i="7"/>
  <c r="AT136" i="7" s="1"/>
  <c r="AS137" i="7"/>
  <c r="AT137" i="7" s="1"/>
  <c r="AS138" i="7"/>
  <c r="AT138" i="7" s="1"/>
  <c r="AS139" i="7"/>
  <c r="AT139" i="7" s="1"/>
  <c r="AS140" i="7"/>
  <c r="AS141" i="7"/>
  <c r="AT141" i="7" s="1"/>
  <c r="AS142" i="7"/>
  <c r="AT142" i="7" s="1"/>
  <c r="AS143" i="7"/>
  <c r="AT143" i="7" s="1"/>
  <c r="AS144" i="7"/>
  <c r="AT144" i="7" s="1"/>
  <c r="AS145" i="7"/>
  <c r="AT145" i="7" s="1"/>
  <c r="AS146" i="7"/>
  <c r="AT146" i="7" s="1"/>
  <c r="AS147" i="7"/>
  <c r="AT147" i="7" s="1"/>
  <c r="AS148" i="7"/>
  <c r="AT148" i="7"/>
  <c r="AS149" i="7"/>
  <c r="AT149" i="7" s="1"/>
  <c r="AS150" i="7"/>
  <c r="AT150" i="7"/>
  <c r="AS151" i="7"/>
  <c r="AT151" i="7"/>
  <c r="AS152" i="7"/>
  <c r="AT152" i="7" s="1"/>
  <c r="AS153" i="7"/>
  <c r="AT153" i="7" s="1"/>
  <c r="AS154" i="7"/>
  <c r="AT154" i="7" s="1"/>
  <c r="AS155" i="7"/>
  <c r="AT155" i="7" s="1"/>
  <c r="AS156" i="7"/>
  <c r="AT156" i="7" s="1"/>
  <c r="AS157" i="7"/>
  <c r="AT157" i="7" s="1"/>
  <c r="AS158" i="7"/>
  <c r="AT158" i="7" s="1"/>
  <c r="AS159" i="7"/>
  <c r="AT159" i="7"/>
  <c r="AS160" i="7"/>
  <c r="AS161" i="7"/>
  <c r="AT161" i="7" s="1"/>
  <c r="AS162" i="7"/>
  <c r="AT162" i="7" s="1"/>
  <c r="AS163" i="7"/>
  <c r="AS164" i="7"/>
  <c r="AS165" i="7"/>
  <c r="AT165" i="7" s="1"/>
  <c r="AS166" i="7"/>
  <c r="AT166" i="7" s="1"/>
  <c r="AS168" i="7"/>
  <c r="AS169" i="7"/>
  <c r="AT169" i="7" s="1"/>
  <c r="AT168" i="7" s="1"/>
  <c r="AS170" i="7"/>
  <c r="AS171" i="7"/>
  <c r="AT171" i="7" s="1"/>
  <c r="AS172" i="7"/>
  <c r="AT172" i="7" s="1"/>
  <c r="AS173" i="7"/>
  <c r="AT173" i="7" s="1"/>
  <c r="AS174" i="7"/>
  <c r="AT174" i="7" s="1"/>
  <c r="AS175" i="7"/>
  <c r="AT175" i="7" s="1"/>
  <c r="AS176" i="7"/>
  <c r="AS177" i="7"/>
  <c r="AT177" i="7" s="1"/>
  <c r="AS178" i="7"/>
  <c r="AT178" i="7" s="1"/>
  <c r="AS179" i="7"/>
  <c r="AT179" i="7" s="1"/>
  <c r="AS180" i="7"/>
  <c r="AT180" i="7" s="1"/>
  <c r="AS181" i="7"/>
  <c r="AS182" i="7"/>
  <c r="AT182" i="7" s="1"/>
  <c r="AS183" i="7"/>
  <c r="AT183" i="7" s="1"/>
  <c r="AS184" i="7"/>
  <c r="AT184" i="7" s="1"/>
  <c r="AS185" i="7"/>
  <c r="AT185" i="7" s="1"/>
  <c r="AS186" i="7"/>
  <c r="AT186" i="7" s="1"/>
  <c r="AS187" i="7"/>
  <c r="AT187" i="7"/>
  <c r="AS188" i="7"/>
  <c r="AT188" i="7"/>
  <c r="AS189" i="7"/>
  <c r="AS190" i="7"/>
  <c r="AT190" i="7" s="1"/>
  <c r="AT189" i="7" s="1"/>
  <c r="AS191" i="7"/>
  <c r="AS192" i="7"/>
  <c r="AS193" i="7"/>
  <c r="AT193" i="7" s="1"/>
  <c r="AS194" i="7"/>
  <c r="AT194" i="7" s="1"/>
  <c r="AS195" i="7"/>
  <c r="AS196" i="7"/>
  <c r="AS197" i="7"/>
  <c r="AT197" i="7" s="1"/>
  <c r="AT196" i="7" s="1"/>
  <c r="AS198" i="7"/>
  <c r="AS199" i="7"/>
  <c r="AT199" i="7" s="1"/>
  <c r="AS200" i="7"/>
  <c r="AT200" i="7" s="1"/>
  <c r="AS201" i="7"/>
  <c r="AT201" i="7" s="1"/>
  <c r="AS202" i="7"/>
  <c r="AT202" i="7" s="1"/>
  <c r="AS203" i="7"/>
  <c r="AS204" i="7"/>
  <c r="AT204" i="7" s="1"/>
  <c r="AS205" i="7"/>
  <c r="AT205" i="7" s="1"/>
  <c r="AS206" i="7"/>
  <c r="AT206" i="7" s="1"/>
  <c r="AS207" i="7"/>
  <c r="AT207" i="7"/>
  <c r="AS208" i="7"/>
  <c r="AT208" i="7"/>
  <c r="AS209" i="7"/>
  <c r="AT209" i="7" s="1"/>
  <c r="AS210" i="7"/>
  <c r="AT210" i="7" s="1"/>
  <c r="AS211" i="7"/>
  <c r="AT211" i="7" s="1"/>
  <c r="AS212" i="7"/>
  <c r="AT212" i="7"/>
  <c r="AS213" i="7"/>
  <c r="AS214" i="7"/>
  <c r="AS215" i="7"/>
  <c r="AT215" i="7" s="1"/>
  <c r="AS216" i="7"/>
  <c r="AT216" i="7" s="1"/>
  <c r="AS217" i="7"/>
  <c r="AT217" i="7" s="1"/>
  <c r="AS218" i="7"/>
  <c r="AT218" i="7" s="1"/>
  <c r="AS219" i="7"/>
  <c r="AT219" i="7" s="1"/>
  <c r="AS220" i="7"/>
  <c r="AS221" i="7"/>
  <c r="AS222" i="7"/>
  <c r="AT222" i="7" s="1"/>
  <c r="AS223" i="7"/>
  <c r="AT223" i="7" s="1"/>
  <c r="AS224" i="7"/>
  <c r="AT224" i="7" s="1"/>
  <c r="AS225" i="7"/>
  <c r="AS226" i="7"/>
  <c r="AS227" i="7"/>
  <c r="AS228" i="7"/>
  <c r="AT228" i="7" s="1"/>
  <c r="AS229" i="7"/>
  <c r="AT229" i="7" s="1"/>
  <c r="AS230" i="7"/>
  <c r="AT230" i="7" s="1"/>
  <c r="AS231" i="7"/>
  <c r="AT231" i="7" s="1"/>
  <c r="AS232" i="7"/>
  <c r="AT232" i="7" s="1"/>
  <c r="AS233" i="7"/>
  <c r="AS234" i="7"/>
  <c r="AT234" i="7"/>
  <c r="AT233" i="7" s="1"/>
  <c r="AS235" i="7"/>
  <c r="AS236" i="7"/>
  <c r="AS237" i="7"/>
  <c r="AT237" i="7" s="1"/>
  <c r="AT236" i="7" s="1"/>
  <c r="AS238" i="7"/>
  <c r="AS239" i="7"/>
  <c r="AT239" i="7" s="1"/>
  <c r="AS240" i="7"/>
  <c r="AT240" i="7" s="1"/>
  <c r="AS241" i="7"/>
  <c r="AS242" i="7"/>
  <c r="AS243" i="7"/>
  <c r="AS244" i="7"/>
  <c r="AS245" i="7"/>
  <c r="AS246" i="7"/>
  <c r="AS247" i="7"/>
  <c r="AS248" i="7"/>
  <c r="AS249" i="7"/>
  <c r="AS250" i="7"/>
  <c r="AS251" i="7"/>
  <c r="AS252" i="7"/>
  <c r="AS253" i="7"/>
  <c r="AS254" i="7"/>
  <c r="AS255" i="7"/>
  <c r="AS256" i="7"/>
  <c r="AS257" i="7"/>
  <c r="AS258" i="7"/>
  <c r="AS259" i="7"/>
  <c r="AS260" i="7"/>
  <c r="AS266" i="7"/>
  <c r="AS267" i="7"/>
  <c r="AS268" i="7"/>
  <c r="AS269" i="7"/>
  <c r="AS270" i="7"/>
  <c r="AS54" i="7"/>
  <c r="AT54" i="7" s="1"/>
  <c r="AS53" i="7"/>
  <c r="AT53" i="7" s="1"/>
  <c r="AN24" i="7"/>
  <c r="AQ24" i="7" s="1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51" i="7"/>
  <c r="AN52" i="7"/>
  <c r="AN53" i="7"/>
  <c r="AN54" i="7"/>
  <c r="AN55" i="7"/>
  <c r="AN56" i="7"/>
  <c r="AN57" i="7"/>
  <c r="AN58" i="7"/>
  <c r="AN59" i="7"/>
  <c r="AQ59" i="7" s="1"/>
  <c r="AN60" i="7"/>
  <c r="AN61" i="7"/>
  <c r="AN62" i="7"/>
  <c r="AN63" i="7"/>
  <c r="AN64" i="7"/>
  <c r="AN65" i="7"/>
  <c r="AN66" i="7"/>
  <c r="AN67" i="7"/>
  <c r="AN68" i="7"/>
  <c r="AN69" i="7"/>
  <c r="AN70" i="7"/>
  <c r="AN71" i="7"/>
  <c r="AN72" i="7"/>
  <c r="AN73" i="7"/>
  <c r="AN74" i="7"/>
  <c r="AN75" i="7"/>
  <c r="AN76" i="7"/>
  <c r="AN77" i="7"/>
  <c r="AN78" i="7"/>
  <c r="AN79" i="7"/>
  <c r="AN80" i="7"/>
  <c r="AN81" i="7"/>
  <c r="AN82" i="7"/>
  <c r="AN83" i="7"/>
  <c r="AN84" i="7"/>
  <c r="AN85" i="7"/>
  <c r="AN86" i="7"/>
  <c r="AN87" i="7"/>
  <c r="AN88" i="7"/>
  <c r="AN89" i="7"/>
  <c r="AN90" i="7"/>
  <c r="AN91" i="7"/>
  <c r="AN92" i="7"/>
  <c r="AQ92" i="7" s="1"/>
  <c r="AN93" i="7"/>
  <c r="AN94" i="7"/>
  <c r="AN95" i="7"/>
  <c r="AN96" i="7"/>
  <c r="AN97" i="7"/>
  <c r="AN98" i="7"/>
  <c r="AN99" i="7"/>
  <c r="AN100" i="7"/>
  <c r="AN101" i="7"/>
  <c r="AN102" i="7"/>
  <c r="AN103" i="7"/>
  <c r="AN104" i="7"/>
  <c r="AN105" i="7"/>
  <c r="AN106" i="7"/>
  <c r="AN107" i="7"/>
  <c r="AN108" i="7"/>
  <c r="AN109" i="7"/>
  <c r="AN110" i="7"/>
  <c r="AN111" i="7"/>
  <c r="AN112" i="7"/>
  <c r="AQ112" i="7" s="1"/>
  <c r="AN113" i="7"/>
  <c r="AN114" i="7"/>
  <c r="AN115" i="7"/>
  <c r="AN116" i="7"/>
  <c r="AN117" i="7"/>
  <c r="AN118" i="7"/>
  <c r="AN119" i="7"/>
  <c r="AN120" i="7"/>
  <c r="AN121" i="7"/>
  <c r="AN122" i="7"/>
  <c r="AN123" i="7"/>
  <c r="AN124" i="7"/>
  <c r="AN125" i="7"/>
  <c r="AN126" i="7"/>
  <c r="AN127" i="7"/>
  <c r="AN128" i="7"/>
  <c r="AN129" i="7"/>
  <c r="AN130" i="7"/>
  <c r="AN131" i="7"/>
  <c r="AN132" i="7"/>
  <c r="AN133" i="7"/>
  <c r="AN135" i="7"/>
  <c r="AN136" i="7"/>
  <c r="AN137" i="7"/>
  <c r="AN138" i="7"/>
  <c r="AN139" i="7"/>
  <c r="AN140" i="7"/>
  <c r="AN141" i="7"/>
  <c r="AN142" i="7"/>
  <c r="AN143" i="7"/>
  <c r="AN144" i="7"/>
  <c r="AN145" i="7"/>
  <c r="AN146" i="7"/>
  <c r="AN147" i="7"/>
  <c r="AN148" i="7"/>
  <c r="AN149" i="7"/>
  <c r="AN150" i="7"/>
  <c r="AN151" i="7"/>
  <c r="AN152" i="7"/>
  <c r="AN153" i="7"/>
  <c r="AN154" i="7"/>
  <c r="AN155" i="7"/>
  <c r="AN156" i="7"/>
  <c r="AN157" i="7"/>
  <c r="AN158" i="7"/>
  <c r="AN159" i="7"/>
  <c r="AN160" i="7"/>
  <c r="AN161" i="7"/>
  <c r="AN162" i="7"/>
  <c r="AN163" i="7"/>
  <c r="AN164" i="7"/>
  <c r="AN165" i="7"/>
  <c r="AN166" i="7"/>
  <c r="AN168" i="7"/>
  <c r="AN169" i="7"/>
  <c r="AN170" i="7"/>
  <c r="AN171" i="7"/>
  <c r="AN172" i="7"/>
  <c r="AN173" i="7"/>
  <c r="AN174" i="7"/>
  <c r="AN175" i="7"/>
  <c r="AN176" i="7"/>
  <c r="AN177" i="7"/>
  <c r="AN178" i="7"/>
  <c r="AQ178" i="7" s="1"/>
  <c r="AN179" i="7"/>
  <c r="AN180" i="7"/>
  <c r="AN181" i="7"/>
  <c r="AN182" i="7"/>
  <c r="AN183" i="7"/>
  <c r="AN184" i="7"/>
  <c r="AN185" i="7"/>
  <c r="AN186" i="7"/>
  <c r="AN187" i="7"/>
  <c r="AN188" i="7"/>
  <c r="AN189" i="7"/>
  <c r="AN190" i="7"/>
  <c r="AN191" i="7"/>
  <c r="AN192" i="7"/>
  <c r="AN193" i="7"/>
  <c r="AN194" i="7"/>
  <c r="AN195" i="7"/>
  <c r="AN196" i="7"/>
  <c r="AN197" i="7"/>
  <c r="AN198" i="7"/>
  <c r="AN199" i="7"/>
  <c r="AN200" i="7"/>
  <c r="AN201" i="7"/>
  <c r="AN202" i="7"/>
  <c r="AN203" i="7"/>
  <c r="AN204" i="7"/>
  <c r="AN205" i="7"/>
  <c r="AN206" i="7"/>
  <c r="AN207" i="7"/>
  <c r="AN208" i="7"/>
  <c r="AN209" i="7"/>
  <c r="AN210" i="7"/>
  <c r="AN211" i="7"/>
  <c r="AN212" i="7"/>
  <c r="AN213" i="7"/>
  <c r="AN214" i="7"/>
  <c r="AN215" i="7"/>
  <c r="AN216" i="7"/>
  <c r="AN217" i="7"/>
  <c r="AN218" i="7"/>
  <c r="AN219" i="7"/>
  <c r="AN220" i="7"/>
  <c r="AN221" i="7"/>
  <c r="AQ221" i="7" s="1"/>
  <c r="AN222" i="7"/>
  <c r="AN223" i="7"/>
  <c r="AN224" i="7"/>
  <c r="AN225" i="7"/>
  <c r="AN226" i="7"/>
  <c r="AN227" i="7"/>
  <c r="AN228" i="7"/>
  <c r="AN229" i="7"/>
  <c r="AN230" i="7"/>
  <c r="AN231" i="7"/>
  <c r="AN232" i="7"/>
  <c r="AN233" i="7"/>
  <c r="AN234" i="7"/>
  <c r="AN235" i="7"/>
  <c r="AN236" i="7"/>
  <c r="AN237" i="7"/>
  <c r="AN238" i="7"/>
  <c r="AN239" i="7"/>
  <c r="AN240" i="7"/>
  <c r="AN15" i="7"/>
  <c r="AM14" i="7"/>
  <c r="AL14" i="7"/>
  <c r="AO14" i="7" s="1"/>
  <c r="P240" i="7"/>
  <c r="P15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14" i="7"/>
  <c r="O15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AM65" i="7"/>
  <c r="AP65" i="7" s="1"/>
  <c r="O66" i="7"/>
  <c r="O67" i="7"/>
  <c r="O68" i="7"/>
  <c r="AM68" i="7" s="1"/>
  <c r="O69" i="7"/>
  <c r="AM69" i="7" s="1"/>
  <c r="O70" i="7"/>
  <c r="AM70" i="7" s="1"/>
  <c r="O71" i="7"/>
  <c r="AM71" i="7" s="1"/>
  <c r="O72" i="7"/>
  <c r="AM72" i="7"/>
  <c r="O73" i="7"/>
  <c r="AM73" i="7" s="1"/>
  <c r="O74" i="7"/>
  <c r="AM74" i="7" s="1"/>
  <c r="O75" i="7"/>
  <c r="AM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AM90" i="7" s="1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AM124" i="7" s="1"/>
  <c r="O125" i="7"/>
  <c r="AM125" i="7"/>
  <c r="O126" i="7"/>
  <c r="AM126" i="7" s="1"/>
  <c r="O127" i="7"/>
  <c r="AM127" i="7"/>
  <c r="O128" i="7"/>
  <c r="AM128" i="7"/>
  <c r="AP128" i="7" s="1"/>
  <c r="O129" i="7"/>
  <c r="AM129" i="7" s="1"/>
  <c r="O130" i="7"/>
  <c r="O131" i="7"/>
  <c r="AM131" i="7"/>
  <c r="O132" i="7"/>
  <c r="AM132" i="7" s="1"/>
  <c r="O133" i="7"/>
  <c r="AM133" i="7" s="1"/>
  <c r="O135" i="7"/>
  <c r="O136" i="7"/>
  <c r="O137" i="7"/>
  <c r="O138" i="7"/>
  <c r="O139" i="7"/>
  <c r="O140" i="7"/>
  <c r="O141" i="7"/>
  <c r="O142" i="7"/>
  <c r="O143" i="7"/>
  <c r="O144" i="7"/>
  <c r="O145" i="7"/>
  <c r="AM145" i="7"/>
  <c r="O146" i="7"/>
  <c r="AM146" i="7" s="1"/>
  <c r="O147" i="7"/>
  <c r="AM147" i="7"/>
  <c r="O148" i="7"/>
  <c r="AM148" i="7"/>
  <c r="AP148" i="7" s="1"/>
  <c r="O149" i="7"/>
  <c r="O150" i="7"/>
  <c r="AM150" i="7"/>
  <c r="O151" i="7"/>
  <c r="AM151" i="7" s="1"/>
  <c r="O152" i="7"/>
  <c r="AM152" i="7" s="1"/>
  <c r="O153" i="7"/>
  <c r="AM153" i="7"/>
  <c r="O154" i="7"/>
  <c r="AM154" i="7"/>
  <c r="O155" i="7"/>
  <c r="AM155" i="7" s="1"/>
  <c r="O156" i="7"/>
  <c r="O157" i="7"/>
  <c r="O158" i="7"/>
  <c r="O159" i="7"/>
  <c r="AM159" i="7"/>
  <c r="O160" i="7"/>
  <c r="O161" i="7"/>
  <c r="O162" i="7"/>
  <c r="O163" i="7"/>
  <c r="O164" i="7"/>
  <c r="O165" i="7"/>
  <c r="O166" i="7"/>
  <c r="O168" i="7"/>
  <c r="O169" i="7"/>
  <c r="O170" i="7"/>
  <c r="O171" i="7"/>
  <c r="O172" i="7"/>
  <c r="O173" i="7"/>
  <c r="O174" i="7"/>
  <c r="AM174" i="7" s="1"/>
  <c r="AP174" i="7" s="1"/>
  <c r="O175" i="7"/>
  <c r="AM175" i="7"/>
  <c r="O176" i="7"/>
  <c r="O177" i="7"/>
  <c r="O178" i="7"/>
  <c r="O179" i="7"/>
  <c r="O180" i="7"/>
  <c r="O181" i="7"/>
  <c r="O182" i="7"/>
  <c r="O183" i="7"/>
  <c r="O184" i="7"/>
  <c r="O185" i="7"/>
  <c r="AM185" i="7" s="1"/>
  <c r="O186" i="7"/>
  <c r="AM186" i="7" s="1"/>
  <c r="O187" i="7"/>
  <c r="AM187" i="7" s="1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AM200" i="7" s="1"/>
  <c r="O201" i="7"/>
  <c r="AM201" i="7" s="1"/>
  <c r="O202" i="7"/>
  <c r="AM202" i="7" s="1"/>
  <c r="O203" i="7"/>
  <c r="O204" i="7"/>
  <c r="O205" i="7"/>
  <c r="O206" i="7"/>
  <c r="AM206" i="7" s="1"/>
  <c r="O207" i="7"/>
  <c r="AM207" i="7" s="1"/>
  <c r="O208" i="7"/>
  <c r="AM208" i="7"/>
  <c r="O209" i="7"/>
  <c r="O210" i="7"/>
  <c r="AM210" i="7" s="1"/>
  <c r="O211" i="7"/>
  <c r="AM211" i="7" s="1"/>
  <c r="O212" i="7"/>
  <c r="AM212" i="7" s="1"/>
  <c r="O213" i="7"/>
  <c r="O214" i="7"/>
  <c r="O215" i="7"/>
  <c r="O216" i="7"/>
  <c r="AM216" i="7" s="1"/>
  <c r="O217" i="7"/>
  <c r="AM217" i="7"/>
  <c r="AP217" i="7" s="1"/>
  <c r="O218" i="7"/>
  <c r="AM218" i="7"/>
  <c r="AP218" i="7" s="1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14" i="7"/>
  <c r="M65" i="7"/>
  <c r="M189" i="7"/>
  <c r="M214" i="7"/>
  <c r="AK233" i="7"/>
  <c r="AJ233" i="7"/>
  <c r="AH233" i="7"/>
  <c r="AG233" i="7"/>
  <c r="AE233" i="7"/>
  <c r="AD233" i="7"/>
  <c r="AB233" i="7"/>
  <c r="AA233" i="7"/>
  <c r="Y233" i="7"/>
  <c r="X233" i="7"/>
  <c r="V233" i="7"/>
  <c r="U233" i="7"/>
  <c r="S233" i="7"/>
  <c r="R233" i="7"/>
  <c r="K233" i="7"/>
  <c r="I233" i="7"/>
  <c r="M233" i="7" s="1"/>
  <c r="K90" i="7"/>
  <c r="I90" i="7"/>
  <c r="M90" i="7"/>
  <c r="I219" i="7"/>
  <c r="K219" i="7"/>
  <c r="K216" i="7"/>
  <c r="K217" i="7"/>
  <c r="K218" i="7"/>
  <c r="I216" i="7"/>
  <c r="M216" i="7" s="1"/>
  <c r="I217" i="7"/>
  <c r="I218" i="7"/>
  <c r="M218" i="7" s="1"/>
  <c r="I212" i="7"/>
  <c r="K212" i="7"/>
  <c r="AP212" i="7"/>
  <c r="I211" i="7"/>
  <c r="K211" i="7"/>
  <c r="AP211" i="7" s="1"/>
  <c r="I210" i="7"/>
  <c r="K210" i="7"/>
  <c r="I209" i="7"/>
  <c r="K209" i="7"/>
  <c r="I208" i="7"/>
  <c r="M208" i="7" s="1"/>
  <c r="K208" i="7"/>
  <c r="I207" i="7"/>
  <c r="K207" i="7"/>
  <c r="K206" i="7"/>
  <c r="I206" i="7"/>
  <c r="I205" i="7"/>
  <c r="M205" i="7" s="1"/>
  <c r="K205" i="7"/>
  <c r="I201" i="7"/>
  <c r="M201" i="7" s="1"/>
  <c r="K201" i="7"/>
  <c r="I202" i="7"/>
  <c r="M202" i="7" s="1"/>
  <c r="K202" i="7"/>
  <c r="K200" i="7"/>
  <c r="I200" i="7"/>
  <c r="K194" i="7"/>
  <c r="I194" i="7"/>
  <c r="I188" i="7"/>
  <c r="K188" i="7"/>
  <c r="I187" i="7"/>
  <c r="M187" i="7" s="1"/>
  <c r="K187" i="7"/>
  <c r="K186" i="7"/>
  <c r="I186" i="7"/>
  <c r="M186" i="7" s="1"/>
  <c r="K185" i="7"/>
  <c r="I185" i="7"/>
  <c r="M185" i="7" s="1"/>
  <c r="I174" i="7"/>
  <c r="M174" i="7" s="1"/>
  <c r="K174" i="7"/>
  <c r="I175" i="7"/>
  <c r="M175" i="7" s="1"/>
  <c r="K175" i="7"/>
  <c r="I157" i="7"/>
  <c r="K157" i="7"/>
  <c r="I158" i="7"/>
  <c r="M158" i="7" s="1"/>
  <c r="K158" i="7"/>
  <c r="I159" i="7"/>
  <c r="M159" i="7" s="1"/>
  <c r="K159" i="7"/>
  <c r="I154" i="7"/>
  <c r="AO154" i="7" s="1"/>
  <c r="K154" i="7"/>
  <c r="I155" i="7"/>
  <c r="AO155" i="7" s="1"/>
  <c r="K155" i="7"/>
  <c r="I152" i="7"/>
  <c r="M152" i="7" s="1"/>
  <c r="K152" i="7"/>
  <c r="I153" i="7"/>
  <c r="M153" i="7" s="1"/>
  <c r="K153" i="7"/>
  <c r="I145" i="7"/>
  <c r="K145" i="7"/>
  <c r="I146" i="7"/>
  <c r="K146" i="7"/>
  <c r="I147" i="7"/>
  <c r="K147" i="7"/>
  <c r="I148" i="7"/>
  <c r="M148" i="7" s="1"/>
  <c r="K148" i="7"/>
  <c r="I149" i="7"/>
  <c r="M149" i="7" s="1"/>
  <c r="K149" i="7"/>
  <c r="I150" i="7"/>
  <c r="M150" i="7" s="1"/>
  <c r="K150" i="7"/>
  <c r="I151" i="7"/>
  <c r="M151" i="7" s="1"/>
  <c r="K151" i="7"/>
  <c r="I132" i="7"/>
  <c r="M132" i="7" s="1"/>
  <c r="K132" i="7"/>
  <c r="I133" i="7"/>
  <c r="K133" i="7"/>
  <c r="I129" i="7"/>
  <c r="M129" i="7" s="1"/>
  <c r="K129" i="7"/>
  <c r="I130" i="7"/>
  <c r="M130" i="7" s="1"/>
  <c r="K130" i="7"/>
  <c r="I131" i="7"/>
  <c r="M131" i="7" s="1"/>
  <c r="K131" i="7"/>
  <c r="I127" i="7"/>
  <c r="AO127" i="7" s="1"/>
  <c r="K127" i="7"/>
  <c r="I128" i="7"/>
  <c r="M128" i="7" s="1"/>
  <c r="K128" i="7"/>
  <c r="K126" i="7"/>
  <c r="I126" i="7"/>
  <c r="K125" i="7"/>
  <c r="I125" i="7"/>
  <c r="M125" i="7" s="1"/>
  <c r="K124" i="7"/>
  <c r="I124" i="7"/>
  <c r="M124" i="7" s="1"/>
  <c r="I75" i="7"/>
  <c r="AO75" i="7" s="1"/>
  <c r="K75" i="7"/>
  <c r="I74" i="7"/>
  <c r="K74" i="7"/>
  <c r="I73" i="7"/>
  <c r="M73" i="7" s="1"/>
  <c r="K73" i="7"/>
  <c r="I72" i="7"/>
  <c r="M72" i="7" s="1"/>
  <c r="K72" i="7"/>
  <c r="I71" i="7"/>
  <c r="K71" i="7"/>
  <c r="I70" i="7"/>
  <c r="K70" i="7"/>
  <c r="I69" i="7"/>
  <c r="M69" i="7" s="1"/>
  <c r="K69" i="7"/>
  <c r="K67" i="7"/>
  <c r="K68" i="7"/>
  <c r="I67" i="7"/>
  <c r="M67" i="7" s="1"/>
  <c r="I68" i="7"/>
  <c r="AO68" i="7" s="1"/>
  <c r="K66" i="7"/>
  <c r="I66" i="7"/>
  <c r="I63" i="7"/>
  <c r="M63" i="7" s="1"/>
  <c r="AQ63" i="7" s="1"/>
  <c r="K63" i="7"/>
  <c r="R63" i="7"/>
  <c r="U63" i="7"/>
  <c r="X63" i="7"/>
  <c r="AA63" i="7"/>
  <c r="AD63" i="7"/>
  <c r="AG63" i="7"/>
  <c r="AJ63" i="7"/>
  <c r="I62" i="7"/>
  <c r="M62" i="7" s="1"/>
  <c r="K62" i="7"/>
  <c r="R62" i="7"/>
  <c r="U62" i="7"/>
  <c r="X62" i="7"/>
  <c r="AA62" i="7"/>
  <c r="AD62" i="7"/>
  <c r="AG62" i="7"/>
  <c r="AJ62" i="7"/>
  <c r="I61" i="7"/>
  <c r="K61" i="7"/>
  <c r="R61" i="7"/>
  <c r="U61" i="7"/>
  <c r="X61" i="7"/>
  <c r="AA61" i="7"/>
  <c r="AD61" i="7"/>
  <c r="AG61" i="7"/>
  <c r="AJ61" i="7"/>
  <c r="I60" i="7"/>
  <c r="M60" i="7" s="1"/>
  <c r="K60" i="7"/>
  <c r="R60" i="7"/>
  <c r="U60" i="7"/>
  <c r="X60" i="7"/>
  <c r="AA60" i="7"/>
  <c r="AD60" i="7"/>
  <c r="AG60" i="7"/>
  <c r="AJ60" i="7"/>
  <c r="I59" i="7"/>
  <c r="K59" i="7"/>
  <c r="R59" i="7"/>
  <c r="U59" i="7"/>
  <c r="X59" i="7"/>
  <c r="AA59" i="7"/>
  <c r="AD59" i="7"/>
  <c r="AG59" i="7"/>
  <c r="AJ59" i="7"/>
  <c r="I58" i="7"/>
  <c r="K58" i="7"/>
  <c r="R58" i="7"/>
  <c r="U58" i="7"/>
  <c r="X58" i="7"/>
  <c r="AA58" i="7"/>
  <c r="AD58" i="7"/>
  <c r="AG58" i="7"/>
  <c r="AJ58" i="7"/>
  <c r="K55" i="7"/>
  <c r="K56" i="7"/>
  <c r="K57" i="7"/>
  <c r="I55" i="7"/>
  <c r="M55" i="7" s="1"/>
  <c r="I56" i="7"/>
  <c r="M56" i="7" s="1"/>
  <c r="I57" i="7"/>
  <c r="AO57" i="7" s="1"/>
  <c r="R54" i="7"/>
  <c r="S54" i="7"/>
  <c r="U54" i="7"/>
  <c r="V54" i="7"/>
  <c r="X54" i="7"/>
  <c r="Y54" i="7"/>
  <c r="AA54" i="7"/>
  <c r="AB54" i="7"/>
  <c r="AD54" i="7"/>
  <c r="AE54" i="7"/>
  <c r="AG54" i="7"/>
  <c r="AH54" i="7"/>
  <c r="AJ54" i="7"/>
  <c r="AK54" i="7"/>
  <c r="R55" i="7"/>
  <c r="S55" i="7"/>
  <c r="U55" i="7"/>
  <c r="V55" i="7"/>
  <c r="X55" i="7"/>
  <c r="Y55" i="7"/>
  <c r="AA55" i="7"/>
  <c r="AB55" i="7"/>
  <c r="AD55" i="7"/>
  <c r="AE55" i="7"/>
  <c r="AG55" i="7"/>
  <c r="AH55" i="7"/>
  <c r="AJ55" i="7"/>
  <c r="AK55" i="7"/>
  <c r="R56" i="7"/>
  <c r="S56" i="7"/>
  <c r="U56" i="7"/>
  <c r="V56" i="7"/>
  <c r="X56" i="7"/>
  <c r="Y56" i="7"/>
  <c r="AA56" i="7"/>
  <c r="AB56" i="7"/>
  <c r="AD56" i="7"/>
  <c r="AE56" i="7"/>
  <c r="AG56" i="7"/>
  <c r="AH56" i="7"/>
  <c r="AJ56" i="7"/>
  <c r="AK56" i="7"/>
  <c r="R57" i="7"/>
  <c r="S57" i="7"/>
  <c r="U57" i="7"/>
  <c r="V57" i="7"/>
  <c r="X57" i="7"/>
  <c r="Y57" i="7"/>
  <c r="AA57" i="7"/>
  <c r="AB57" i="7"/>
  <c r="AD57" i="7"/>
  <c r="AE57" i="7"/>
  <c r="AG57" i="7"/>
  <c r="AH57" i="7"/>
  <c r="AJ57" i="7"/>
  <c r="AK57" i="7"/>
  <c r="K54" i="7"/>
  <c r="I54" i="7"/>
  <c r="K26" i="7"/>
  <c r="M59" i="7"/>
  <c r="M133" i="7"/>
  <c r="M209" i="7"/>
  <c r="AO216" i="7"/>
  <c r="I239" i="7"/>
  <c r="K239" i="7"/>
  <c r="R239" i="7"/>
  <c r="S239" i="7"/>
  <c r="U239" i="7"/>
  <c r="V239" i="7"/>
  <c r="X239" i="7"/>
  <c r="Y239" i="7"/>
  <c r="AA239" i="7"/>
  <c r="AB239" i="7"/>
  <c r="AD239" i="7"/>
  <c r="AE239" i="7"/>
  <c r="AG239" i="7"/>
  <c r="AH239" i="7"/>
  <c r="AJ239" i="7"/>
  <c r="AK239" i="7"/>
  <c r="I226" i="7"/>
  <c r="M226" i="7" s="1"/>
  <c r="I221" i="7"/>
  <c r="M221" i="7"/>
  <c r="I170" i="7"/>
  <c r="M170" i="7" s="1"/>
  <c r="AK240" i="7"/>
  <c r="AJ240" i="7"/>
  <c r="AH240" i="7"/>
  <c r="AG240" i="7"/>
  <c r="AE240" i="7"/>
  <c r="AD240" i="7"/>
  <c r="AB240" i="7"/>
  <c r="AA240" i="7"/>
  <c r="Y240" i="7"/>
  <c r="X240" i="7"/>
  <c r="V240" i="7"/>
  <c r="U240" i="7"/>
  <c r="S240" i="7"/>
  <c r="R240" i="7"/>
  <c r="K240" i="7"/>
  <c r="I240" i="7"/>
  <c r="M240" i="7" s="1"/>
  <c r="AK238" i="7"/>
  <c r="AJ238" i="7"/>
  <c r="AH238" i="7"/>
  <c r="AG238" i="7"/>
  <c r="AE238" i="7"/>
  <c r="AD238" i="7"/>
  <c r="AB238" i="7"/>
  <c r="AA238" i="7"/>
  <c r="Y238" i="7"/>
  <c r="X238" i="7"/>
  <c r="V238" i="7"/>
  <c r="U238" i="7"/>
  <c r="S238" i="7"/>
  <c r="R238" i="7"/>
  <c r="K238" i="7"/>
  <c r="I238" i="7"/>
  <c r="AK237" i="7"/>
  <c r="AJ237" i="7"/>
  <c r="AH237" i="7"/>
  <c r="AG237" i="7"/>
  <c r="AE237" i="7"/>
  <c r="AD237" i="7"/>
  <c r="AB237" i="7"/>
  <c r="AA237" i="7"/>
  <c r="Y237" i="7"/>
  <c r="X237" i="7"/>
  <c r="V237" i="7"/>
  <c r="U237" i="7"/>
  <c r="S237" i="7"/>
  <c r="R237" i="7"/>
  <c r="K237" i="7"/>
  <c r="I237" i="7"/>
  <c r="M237" i="7" s="1"/>
  <c r="AK236" i="7"/>
  <c r="AJ236" i="7"/>
  <c r="AH236" i="7"/>
  <c r="AG236" i="7"/>
  <c r="AE236" i="7"/>
  <c r="AD236" i="7"/>
  <c r="AB236" i="7"/>
  <c r="AA236" i="7"/>
  <c r="Y236" i="7"/>
  <c r="X236" i="7"/>
  <c r="V236" i="7"/>
  <c r="U236" i="7"/>
  <c r="S236" i="7"/>
  <c r="R236" i="7"/>
  <c r="K236" i="7"/>
  <c r="I236" i="7"/>
  <c r="AK235" i="7"/>
  <c r="AJ235" i="7"/>
  <c r="AH235" i="7"/>
  <c r="AG235" i="7"/>
  <c r="AE235" i="7"/>
  <c r="AD235" i="7"/>
  <c r="AB235" i="7"/>
  <c r="AA235" i="7"/>
  <c r="Y235" i="7"/>
  <c r="X235" i="7"/>
  <c r="V235" i="7"/>
  <c r="U235" i="7"/>
  <c r="S235" i="7"/>
  <c r="R235" i="7"/>
  <c r="K235" i="7"/>
  <c r="I235" i="7"/>
  <c r="AK234" i="7"/>
  <c r="AJ234" i="7"/>
  <c r="AH234" i="7"/>
  <c r="AG234" i="7"/>
  <c r="AE234" i="7"/>
  <c r="AD234" i="7"/>
  <c r="AB234" i="7"/>
  <c r="AA234" i="7"/>
  <c r="Y234" i="7"/>
  <c r="X234" i="7"/>
  <c r="V234" i="7"/>
  <c r="U234" i="7"/>
  <c r="S234" i="7"/>
  <c r="R234" i="7"/>
  <c r="K234" i="7"/>
  <c r="I234" i="7"/>
  <c r="M234" i="7" s="1"/>
  <c r="AK232" i="7"/>
  <c r="AJ232" i="7"/>
  <c r="AH232" i="7"/>
  <c r="AG232" i="7"/>
  <c r="AE232" i="7"/>
  <c r="AD232" i="7"/>
  <c r="AB232" i="7"/>
  <c r="AA232" i="7"/>
  <c r="Y232" i="7"/>
  <c r="X232" i="7"/>
  <c r="V232" i="7"/>
  <c r="U232" i="7"/>
  <c r="S232" i="7"/>
  <c r="R232" i="7"/>
  <c r="K232" i="7"/>
  <c r="I232" i="7"/>
  <c r="M232" i="7" s="1"/>
  <c r="AQ232" i="7" s="1"/>
  <c r="AK231" i="7"/>
  <c r="AJ231" i="7"/>
  <c r="AH231" i="7"/>
  <c r="AG231" i="7"/>
  <c r="AE231" i="7"/>
  <c r="AD231" i="7"/>
  <c r="AB231" i="7"/>
  <c r="AA231" i="7"/>
  <c r="Y231" i="7"/>
  <c r="X231" i="7"/>
  <c r="V231" i="7"/>
  <c r="U231" i="7"/>
  <c r="S231" i="7"/>
  <c r="R231" i="7"/>
  <c r="K231" i="7"/>
  <c r="I231" i="7"/>
  <c r="M231" i="7" s="1"/>
  <c r="AK230" i="7"/>
  <c r="AJ230" i="7"/>
  <c r="AH230" i="7"/>
  <c r="AG230" i="7"/>
  <c r="AE230" i="7"/>
  <c r="AD230" i="7"/>
  <c r="AB230" i="7"/>
  <c r="AA230" i="7"/>
  <c r="Y230" i="7"/>
  <c r="X230" i="7"/>
  <c r="V230" i="7"/>
  <c r="U230" i="7"/>
  <c r="S230" i="7"/>
  <c r="R230" i="7"/>
  <c r="K230" i="7"/>
  <c r="I230" i="7"/>
  <c r="M230" i="7" s="1"/>
  <c r="AK229" i="7"/>
  <c r="AJ229" i="7"/>
  <c r="AH229" i="7"/>
  <c r="AG229" i="7"/>
  <c r="AE229" i="7"/>
  <c r="AD229" i="7"/>
  <c r="AB229" i="7"/>
  <c r="AA229" i="7"/>
  <c r="Y229" i="7"/>
  <c r="X229" i="7"/>
  <c r="V229" i="7"/>
  <c r="U229" i="7"/>
  <c r="S229" i="7"/>
  <c r="R229" i="7"/>
  <c r="K229" i="7"/>
  <c r="I229" i="7"/>
  <c r="M229" i="7" s="1"/>
  <c r="AK228" i="7"/>
  <c r="AJ228" i="7"/>
  <c r="AH228" i="7"/>
  <c r="AG228" i="7"/>
  <c r="AE228" i="7"/>
  <c r="AD228" i="7"/>
  <c r="AB228" i="7"/>
  <c r="AA228" i="7"/>
  <c r="Y228" i="7"/>
  <c r="X228" i="7"/>
  <c r="V228" i="7"/>
  <c r="U228" i="7"/>
  <c r="S228" i="7"/>
  <c r="R228" i="7"/>
  <c r="K228" i="7"/>
  <c r="I228" i="7"/>
  <c r="AT227" i="7"/>
  <c r="AK227" i="7"/>
  <c r="AJ227" i="7"/>
  <c r="AH227" i="7"/>
  <c r="AG227" i="7"/>
  <c r="AE227" i="7"/>
  <c r="AD227" i="7"/>
  <c r="AB227" i="7"/>
  <c r="AA227" i="7"/>
  <c r="Y227" i="7"/>
  <c r="X227" i="7"/>
  <c r="V227" i="7"/>
  <c r="U227" i="7"/>
  <c r="S227" i="7"/>
  <c r="R227" i="7"/>
  <c r="K227" i="7"/>
  <c r="I227" i="7"/>
  <c r="M227" i="7" s="1"/>
  <c r="AK226" i="7"/>
  <c r="AJ226" i="7"/>
  <c r="AH226" i="7"/>
  <c r="AG226" i="7"/>
  <c r="AE226" i="7"/>
  <c r="AD226" i="7"/>
  <c r="AB226" i="7"/>
  <c r="AA226" i="7"/>
  <c r="Y226" i="7"/>
  <c r="X226" i="7"/>
  <c r="V226" i="7"/>
  <c r="U226" i="7"/>
  <c r="S226" i="7"/>
  <c r="R226" i="7"/>
  <c r="K226" i="7"/>
  <c r="AK225" i="7"/>
  <c r="AJ225" i="7"/>
  <c r="AH225" i="7"/>
  <c r="AG225" i="7"/>
  <c r="AE225" i="7"/>
  <c r="AD225" i="7"/>
  <c r="AB225" i="7"/>
  <c r="AA225" i="7"/>
  <c r="Y225" i="7"/>
  <c r="X225" i="7"/>
  <c r="V225" i="7"/>
  <c r="U225" i="7"/>
  <c r="S225" i="7"/>
  <c r="R225" i="7"/>
  <c r="K225" i="7"/>
  <c r="I225" i="7"/>
  <c r="AK224" i="7"/>
  <c r="AJ224" i="7"/>
  <c r="AH224" i="7"/>
  <c r="AG224" i="7"/>
  <c r="AE224" i="7"/>
  <c r="AD224" i="7"/>
  <c r="AB224" i="7"/>
  <c r="AA224" i="7"/>
  <c r="Y224" i="7"/>
  <c r="X224" i="7"/>
  <c r="V224" i="7"/>
  <c r="U224" i="7"/>
  <c r="S224" i="7"/>
  <c r="R224" i="7"/>
  <c r="K224" i="7"/>
  <c r="I224" i="7"/>
  <c r="M224" i="7" s="1"/>
  <c r="AK223" i="7"/>
  <c r="AJ223" i="7"/>
  <c r="AH223" i="7"/>
  <c r="AG223" i="7"/>
  <c r="AE223" i="7"/>
  <c r="AD223" i="7"/>
  <c r="AB223" i="7"/>
  <c r="AA223" i="7"/>
  <c r="Y223" i="7"/>
  <c r="X223" i="7"/>
  <c r="V223" i="7"/>
  <c r="U223" i="7"/>
  <c r="S223" i="7"/>
  <c r="R223" i="7"/>
  <c r="K223" i="7"/>
  <c r="I223" i="7"/>
  <c r="AK222" i="7"/>
  <c r="AJ222" i="7"/>
  <c r="AH222" i="7"/>
  <c r="AG222" i="7"/>
  <c r="AE222" i="7"/>
  <c r="AD222" i="7"/>
  <c r="AB222" i="7"/>
  <c r="AA222" i="7"/>
  <c r="Y222" i="7"/>
  <c r="X222" i="7"/>
  <c r="V222" i="7"/>
  <c r="U222" i="7"/>
  <c r="S222" i="7"/>
  <c r="R222" i="7"/>
  <c r="K222" i="7"/>
  <c r="I222" i="7"/>
  <c r="AK221" i="7"/>
  <c r="AJ221" i="7"/>
  <c r="AH221" i="7"/>
  <c r="AG221" i="7"/>
  <c r="AE221" i="7"/>
  <c r="AD221" i="7"/>
  <c r="AB221" i="7"/>
  <c r="AA221" i="7"/>
  <c r="Y221" i="7"/>
  <c r="X221" i="7"/>
  <c r="V221" i="7"/>
  <c r="U221" i="7"/>
  <c r="S221" i="7"/>
  <c r="R221" i="7"/>
  <c r="K221" i="7"/>
  <c r="AK220" i="7"/>
  <c r="AJ220" i="7"/>
  <c r="AH220" i="7"/>
  <c r="AG220" i="7"/>
  <c r="AE220" i="7"/>
  <c r="AD220" i="7"/>
  <c r="AB220" i="7"/>
  <c r="AA220" i="7"/>
  <c r="Y220" i="7"/>
  <c r="X220" i="7"/>
  <c r="V220" i="7"/>
  <c r="U220" i="7"/>
  <c r="S220" i="7"/>
  <c r="R220" i="7"/>
  <c r="K220" i="7"/>
  <c r="I220" i="7"/>
  <c r="M220" i="7" s="1"/>
  <c r="AK215" i="7"/>
  <c r="AJ215" i="7"/>
  <c r="AH215" i="7"/>
  <c r="AG215" i="7"/>
  <c r="AE215" i="7"/>
  <c r="AD215" i="7"/>
  <c r="AB215" i="7"/>
  <c r="AA215" i="7"/>
  <c r="Y215" i="7"/>
  <c r="X215" i="7"/>
  <c r="V215" i="7"/>
  <c r="U215" i="7"/>
  <c r="S215" i="7"/>
  <c r="R215" i="7"/>
  <c r="K215" i="7"/>
  <c r="I215" i="7"/>
  <c r="AK214" i="7"/>
  <c r="AJ214" i="7"/>
  <c r="AH214" i="7"/>
  <c r="AG214" i="7"/>
  <c r="AE214" i="7"/>
  <c r="AD214" i="7"/>
  <c r="AB214" i="7"/>
  <c r="AA214" i="7"/>
  <c r="Y214" i="7"/>
  <c r="X214" i="7"/>
  <c r="V214" i="7"/>
  <c r="U214" i="7"/>
  <c r="S214" i="7"/>
  <c r="R214" i="7"/>
  <c r="K214" i="7"/>
  <c r="AK213" i="7"/>
  <c r="AJ213" i="7"/>
  <c r="AH213" i="7"/>
  <c r="AG213" i="7"/>
  <c r="AE213" i="7"/>
  <c r="AD213" i="7"/>
  <c r="AB213" i="7"/>
  <c r="AA213" i="7"/>
  <c r="Y213" i="7"/>
  <c r="X213" i="7"/>
  <c r="V213" i="7"/>
  <c r="U213" i="7"/>
  <c r="S213" i="7"/>
  <c r="R213" i="7"/>
  <c r="K213" i="7"/>
  <c r="I213" i="7"/>
  <c r="AK204" i="7"/>
  <c r="AJ204" i="7"/>
  <c r="AH204" i="7"/>
  <c r="AG204" i="7"/>
  <c r="AE204" i="7"/>
  <c r="AD204" i="7"/>
  <c r="AB204" i="7"/>
  <c r="AA204" i="7"/>
  <c r="Y204" i="7"/>
  <c r="X204" i="7"/>
  <c r="V204" i="7"/>
  <c r="U204" i="7"/>
  <c r="S204" i="7"/>
  <c r="R204" i="7"/>
  <c r="K204" i="7"/>
  <c r="I204" i="7"/>
  <c r="AK203" i="7"/>
  <c r="AJ203" i="7"/>
  <c r="AH203" i="7"/>
  <c r="AG203" i="7"/>
  <c r="AE203" i="7"/>
  <c r="AD203" i="7"/>
  <c r="AB203" i="7"/>
  <c r="AA203" i="7"/>
  <c r="Y203" i="7"/>
  <c r="X203" i="7"/>
  <c r="V203" i="7"/>
  <c r="U203" i="7"/>
  <c r="S203" i="7"/>
  <c r="R203" i="7"/>
  <c r="K203" i="7"/>
  <c r="I203" i="7"/>
  <c r="M203" i="7" s="1"/>
  <c r="AK199" i="7"/>
  <c r="AJ199" i="7"/>
  <c r="AH199" i="7"/>
  <c r="AG199" i="7"/>
  <c r="AE199" i="7"/>
  <c r="AD199" i="7"/>
  <c r="AB199" i="7"/>
  <c r="AA199" i="7"/>
  <c r="Y199" i="7"/>
  <c r="X199" i="7"/>
  <c r="V199" i="7"/>
  <c r="U199" i="7"/>
  <c r="S199" i="7"/>
  <c r="R199" i="7"/>
  <c r="K199" i="7"/>
  <c r="I199" i="7"/>
  <c r="M199" i="7" s="1"/>
  <c r="AK198" i="7"/>
  <c r="AJ198" i="7"/>
  <c r="AH198" i="7"/>
  <c r="AG198" i="7"/>
  <c r="AE198" i="7"/>
  <c r="AD198" i="7"/>
  <c r="AB198" i="7"/>
  <c r="AA198" i="7"/>
  <c r="Y198" i="7"/>
  <c r="X198" i="7"/>
  <c r="V198" i="7"/>
  <c r="U198" i="7"/>
  <c r="S198" i="7"/>
  <c r="R198" i="7"/>
  <c r="K198" i="7"/>
  <c r="I198" i="7"/>
  <c r="M198" i="7" s="1"/>
  <c r="AK197" i="7"/>
  <c r="AJ197" i="7"/>
  <c r="AH197" i="7"/>
  <c r="AG197" i="7"/>
  <c r="AE197" i="7"/>
  <c r="AD197" i="7"/>
  <c r="AB197" i="7"/>
  <c r="AA197" i="7"/>
  <c r="Y197" i="7"/>
  <c r="X197" i="7"/>
  <c r="V197" i="7"/>
  <c r="U197" i="7"/>
  <c r="S197" i="7"/>
  <c r="R197" i="7"/>
  <c r="K197" i="7"/>
  <c r="I197" i="7"/>
  <c r="M197" i="7" s="1"/>
  <c r="AK196" i="7"/>
  <c r="AJ196" i="7"/>
  <c r="AH196" i="7"/>
  <c r="AG196" i="7"/>
  <c r="AE196" i="7"/>
  <c r="AD196" i="7"/>
  <c r="AB196" i="7"/>
  <c r="AA196" i="7"/>
  <c r="Y196" i="7"/>
  <c r="X196" i="7"/>
  <c r="V196" i="7"/>
  <c r="U196" i="7"/>
  <c r="S196" i="7"/>
  <c r="R196" i="7"/>
  <c r="K196" i="7"/>
  <c r="I196" i="7"/>
  <c r="M196" i="7" s="1"/>
  <c r="AK195" i="7"/>
  <c r="AJ195" i="7"/>
  <c r="AH195" i="7"/>
  <c r="AG195" i="7"/>
  <c r="AE195" i="7"/>
  <c r="AD195" i="7"/>
  <c r="AB195" i="7"/>
  <c r="AA195" i="7"/>
  <c r="Y195" i="7"/>
  <c r="X195" i="7"/>
  <c r="V195" i="7"/>
  <c r="U195" i="7"/>
  <c r="S195" i="7"/>
  <c r="R195" i="7"/>
  <c r="K195" i="7"/>
  <c r="I195" i="7"/>
  <c r="M195" i="7" s="1"/>
  <c r="AK193" i="7"/>
  <c r="AJ193" i="7"/>
  <c r="AH193" i="7"/>
  <c r="AG193" i="7"/>
  <c r="AE193" i="7"/>
  <c r="AD193" i="7"/>
  <c r="AB193" i="7"/>
  <c r="AA193" i="7"/>
  <c r="Y193" i="7"/>
  <c r="X193" i="7"/>
  <c r="V193" i="7"/>
  <c r="U193" i="7"/>
  <c r="S193" i="7"/>
  <c r="R193" i="7"/>
  <c r="K193" i="7"/>
  <c r="I193" i="7"/>
  <c r="M193" i="7" s="1"/>
  <c r="AK192" i="7"/>
  <c r="AJ192" i="7"/>
  <c r="AH192" i="7"/>
  <c r="AG192" i="7"/>
  <c r="AE192" i="7"/>
  <c r="AD192" i="7"/>
  <c r="AB192" i="7"/>
  <c r="AA192" i="7"/>
  <c r="Y192" i="7"/>
  <c r="X192" i="7"/>
  <c r="V192" i="7"/>
  <c r="U192" i="7"/>
  <c r="S192" i="7"/>
  <c r="R192" i="7"/>
  <c r="K192" i="7"/>
  <c r="I192" i="7"/>
  <c r="AK191" i="7"/>
  <c r="AJ191" i="7"/>
  <c r="AH191" i="7"/>
  <c r="AG191" i="7"/>
  <c r="AE191" i="7"/>
  <c r="AD191" i="7"/>
  <c r="AB191" i="7"/>
  <c r="AA191" i="7"/>
  <c r="Y191" i="7"/>
  <c r="X191" i="7"/>
  <c r="V191" i="7"/>
  <c r="U191" i="7"/>
  <c r="S191" i="7"/>
  <c r="R191" i="7"/>
  <c r="K191" i="7"/>
  <c r="I191" i="7"/>
  <c r="M191" i="7" s="1"/>
  <c r="AK190" i="7"/>
  <c r="AJ190" i="7"/>
  <c r="AH190" i="7"/>
  <c r="AG190" i="7"/>
  <c r="AE190" i="7"/>
  <c r="AD190" i="7"/>
  <c r="AB190" i="7"/>
  <c r="AA190" i="7"/>
  <c r="Y190" i="7"/>
  <c r="X190" i="7"/>
  <c r="V190" i="7"/>
  <c r="U190" i="7"/>
  <c r="S190" i="7"/>
  <c r="R190" i="7"/>
  <c r="K190" i="7"/>
  <c r="I190" i="7"/>
  <c r="M190" i="7" s="1"/>
  <c r="AK189" i="7"/>
  <c r="AJ189" i="7"/>
  <c r="AH189" i="7"/>
  <c r="AG189" i="7"/>
  <c r="AE189" i="7"/>
  <c r="AD189" i="7"/>
  <c r="AB189" i="7"/>
  <c r="AA189" i="7"/>
  <c r="Y189" i="7"/>
  <c r="X189" i="7"/>
  <c r="V189" i="7"/>
  <c r="U189" i="7"/>
  <c r="S189" i="7"/>
  <c r="R189" i="7"/>
  <c r="K189" i="7"/>
  <c r="AK184" i="7"/>
  <c r="AJ184" i="7"/>
  <c r="AH184" i="7"/>
  <c r="AG184" i="7"/>
  <c r="AE184" i="7"/>
  <c r="AD184" i="7"/>
  <c r="AB184" i="7"/>
  <c r="AA184" i="7"/>
  <c r="Y184" i="7"/>
  <c r="X184" i="7"/>
  <c r="V184" i="7"/>
  <c r="U184" i="7"/>
  <c r="S184" i="7"/>
  <c r="R184" i="7"/>
  <c r="K184" i="7"/>
  <c r="I184" i="7"/>
  <c r="AK183" i="7"/>
  <c r="AJ183" i="7"/>
  <c r="AH183" i="7"/>
  <c r="AG183" i="7"/>
  <c r="AE183" i="7"/>
  <c r="AD183" i="7"/>
  <c r="AB183" i="7"/>
  <c r="AA183" i="7"/>
  <c r="Y183" i="7"/>
  <c r="X183" i="7"/>
  <c r="V183" i="7"/>
  <c r="U183" i="7"/>
  <c r="S183" i="7"/>
  <c r="R183" i="7"/>
  <c r="K183" i="7"/>
  <c r="I183" i="7"/>
  <c r="AK182" i="7"/>
  <c r="AJ182" i="7"/>
  <c r="AH182" i="7"/>
  <c r="AG182" i="7"/>
  <c r="AE182" i="7"/>
  <c r="AD182" i="7"/>
  <c r="AB182" i="7"/>
  <c r="AA182" i="7"/>
  <c r="Y182" i="7"/>
  <c r="X182" i="7"/>
  <c r="V182" i="7"/>
  <c r="U182" i="7"/>
  <c r="S182" i="7"/>
  <c r="R182" i="7"/>
  <c r="K182" i="7"/>
  <c r="I182" i="7"/>
  <c r="M182" i="7" s="1"/>
  <c r="AK181" i="7"/>
  <c r="AJ181" i="7"/>
  <c r="AH181" i="7"/>
  <c r="AG181" i="7"/>
  <c r="AE181" i="7"/>
  <c r="AD181" i="7"/>
  <c r="AB181" i="7"/>
  <c r="AA181" i="7"/>
  <c r="Y181" i="7"/>
  <c r="X181" i="7"/>
  <c r="V181" i="7"/>
  <c r="U181" i="7"/>
  <c r="S181" i="7"/>
  <c r="R181" i="7"/>
  <c r="K181" i="7"/>
  <c r="I181" i="7"/>
  <c r="M181" i="7" s="1"/>
  <c r="AK180" i="7"/>
  <c r="AJ180" i="7"/>
  <c r="AH180" i="7"/>
  <c r="AG180" i="7"/>
  <c r="AE180" i="7"/>
  <c r="AD180" i="7"/>
  <c r="AB180" i="7"/>
  <c r="AA180" i="7"/>
  <c r="Y180" i="7"/>
  <c r="X180" i="7"/>
  <c r="V180" i="7"/>
  <c r="U180" i="7"/>
  <c r="S180" i="7"/>
  <c r="R180" i="7"/>
  <c r="K180" i="7"/>
  <c r="I180" i="7"/>
  <c r="M180" i="7" s="1"/>
  <c r="AK179" i="7"/>
  <c r="AJ179" i="7"/>
  <c r="AH179" i="7"/>
  <c r="AG179" i="7"/>
  <c r="AE179" i="7"/>
  <c r="AD179" i="7"/>
  <c r="AB179" i="7"/>
  <c r="AA179" i="7"/>
  <c r="Y179" i="7"/>
  <c r="X179" i="7"/>
  <c r="V179" i="7"/>
  <c r="U179" i="7"/>
  <c r="S179" i="7"/>
  <c r="R179" i="7"/>
  <c r="K179" i="7"/>
  <c r="I179" i="7"/>
  <c r="M179" i="7" s="1"/>
  <c r="AQ179" i="7" s="1"/>
  <c r="AK178" i="7"/>
  <c r="AJ178" i="7"/>
  <c r="AH178" i="7"/>
  <c r="AG178" i="7"/>
  <c r="AE178" i="7"/>
  <c r="AD178" i="7"/>
  <c r="AB178" i="7"/>
  <c r="AA178" i="7"/>
  <c r="Y178" i="7"/>
  <c r="X178" i="7"/>
  <c r="V178" i="7"/>
  <c r="U178" i="7"/>
  <c r="S178" i="7"/>
  <c r="R178" i="7"/>
  <c r="K178" i="7"/>
  <c r="I178" i="7"/>
  <c r="M178" i="7" s="1"/>
  <c r="AK177" i="7"/>
  <c r="AJ177" i="7"/>
  <c r="AH177" i="7"/>
  <c r="AG177" i="7"/>
  <c r="AE177" i="7"/>
  <c r="AD177" i="7"/>
  <c r="AB177" i="7"/>
  <c r="AA177" i="7"/>
  <c r="Y177" i="7"/>
  <c r="X177" i="7"/>
  <c r="V177" i="7"/>
  <c r="U177" i="7"/>
  <c r="S177" i="7"/>
  <c r="R177" i="7"/>
  <c r="K177" i="7"/>
  <c r="I177" i="7"/>
  <c r="M177" i="7" s="1"/>
  <c r="AK176" i="7"/>
  <c r="AJ176" i="7"/>
  <c r="AH176" i="7"/>
  <c r="AG176" i="7"/>
  <c r="AE176" i="7"/>
  <c r="AD176" i="7"/>
  <c r="AB176" i="7"/>
  <c r="AA176" i="7"/>
  <c r="Y176" i="7"/>
  <c r="X176" i="7"/>
  <c r="V176" i="7"/>
  <c r="U176" i="7"/>
  <c r="S176" i="7"/>
  <c r="R176" i="7"/>
  <c r="K176" i="7"/>
  <c r="I176" i="7"/>
  <c r="M176" i="7" s="1"/>
  <c r="AK173" i="7"/>
  <c r="AJ173" i="7"/>
  <c r="AH173" i="7"/>
  <c r="AG173" i="7"/>
  <c r="AE173" i="7"/>
  <c r="AD173" i="7"/>
  <c r="AB173" i="7"/>
  <c r="AA173" i="7"/>
  <c r="Y173" i="7"/>
  <c r="X173" i="7"/>
  <c r="V173" i="7"/>
  <c r="U173" i="7"/>
  <c r="S173" i="7"/>
  <c r="R173" i="7"/>
  <c r="K173" i="7"/>
  <c r="I173" i="7"/>
  <c r="AK172" i="7"/>
  <c r="AJ172" i="7"/>
  <c r="AH172" i="7"/>
  <c r="AG172" i="7"/>
  <c r="AE172" i="7"/>
  <c r="AD172" i="7"/>
  <c r="AB172" i="7"/>
  <c r="AA172" i="7"/>
  <c r="Y172" i="7"/>
  <c r="X172" i="7"/>
  <c r="V172" i="7"/>
  <c r="U172" i="7"/>
  <c r="S172" i="7"/>
  <c r="R172" i="7"/>
  <c r="K172" i="7"/>
  <c r="I172" i="7"/>
  <c r="M172" i="7" s="1"/>
  <c r="AK171" i="7"/>
  <c r="AJ171" i="7"/>
  <c r="AH171" i="7"/>
  <c r="AG171" i="7"/>
  <c r="AE171" i="7"/>
  <c r="AD171" i="7"/>
  <c r="AB171" i="7"/>
  <c r="AA171" i="7"/>
  <c r="Y171" i="7"/>
  <c r="X171" i="7"/>
  <c r="V171" i="7"/>
  <c r="U171" i="7"/>
  <c r="S171" i="7"/>
  <c r="R171" i="7"/>
  <c r="K171" i="7"/>
  <c r="I171" i="7"/>
  <c r="M171" i="7" s="1"/>
  <c r="AK170" i="7"/>
  <c r="AJ170" i="7"/>
  <c r="AH170" i="7"/>
  <c r="AG170" i="7"/>
  <c r="AE170" i="7"/>
  <c r="AD170" i="7"/>
  <c r="AB170" i="7"/>
  <c r="AA170" i="7"/>
  <c r="Y170" i="7"/>
  <c r="X170" i="7"/>
  <c r="V170" i="7"/>
  <c r="U170" i="7"/>
  <c r="S170" i="7"/>
  <c r="R170" i="7"/>
  <c r="K170" i="7"/>
  <c r="AK169" i="7"/>
  <c r="AJ169" i="7"/>
  <c r="AH169" i="7"/>
  <c r="AG169" i="7"/>
  <c r="AE169" i="7"/>
  <c r="AD169" i="7"/>
  <c r="AB169" i="7"/>
  <c r="AA169" i="7"/>
  <c r="Y169" i="7"/>
  <c r="X169" i="7"/>
  <c r="V169" i="7"/>
  <c r="U169" i="7"/>
  <c r="S169" i="7"/>
  <c r="R169" i="7"/>
  <c r="K169" i="7"/>
  <c r="I169" i="7"/>
  <c r="M169" i="7" s="1"/>
  <c r="AK168" i="7"/>
  <c r="AJ168" i="7"/>
  <c r="AH168" i="7"/>
  <c r="AG168" i="7"/>
  <c r="AE168" i="7"/>
  <c r="AD168" i="7"/>
  <c r="AB168" i="7"/>
  <c r="AA168" i="7"/>
  <c r="Y168" i="7"/>
  <c r="X168" i="7"/>
  <c r="V168" i="7"/>
  <c r="U168" i="7"/>
  <c r="S168" i="7"/>
  <c r="R168" i="7"/>
  <c r="K168" i="7"/>
  <c r="I168" i="7"/>
  <c r="AK166" i="7"/>
  <c r="AJ166" i="7"/>
  <c r="AH166" i="7"/>
  <c r="AG166" i="7"/>
  <c r="AE166" i="7"/>
  <c r="AD166" i="7"/>
  <c r="AB166" i="7"/>
  <c r="AA166" i="7"/>
  <c r="Y166" i="7"/>
  <c r="X166" i="7"/>
  <c r="V166" i="7"/>
  <c r="U166" i="7"/>
  <c r="S166" i="7"/>
  <c r="R166" i="7"/>
  <c r="K166" i="7"/>
  <c r="I166" i="7"/>
  <c r="AK165" i="7"/>
  <c r="AJ165" i="7"/>
  <c r="AH165" i="7"/>
  <c r="AG165" i="7"/>
  <c r="AE165" i="7"/>
  <c r="AD165" i="7"/>
  <c r="AB165" i="7"/>
  <c r="AA165" i="7"/>
  <c r="Y165" i="7"/>
  <c r="X165" i="7"/>
  <c r="V165" i="7"/>
  <c r="U165" i="7"/>
  <c r="S165" i="7"/>
  <c r="R165" i="7"/>
  <c r="K165" i="7"/>
  <c r="I165" i="7"/>
  <c r="AK164" i="7"/>
  <c r="AJ164" i="7"/>
  <c r="AH164" i="7"/>
  <c r="AG164" i="7"/>
  <c r="AE164" i="7"/>
  <c r="AD164" i="7"/>
  <c r="AB164" i="7"/>
  <c r="AA164" i="7"/>
  <c r="Y164" i="7"/>
  <c r="X164" i="7"/>
  <c r="V164" i="7"/>
  <c r="U164" i="7"/>
  <c r="S164" i="7"/>
  <c r="R164" i="7"/>
  <c r="K164" i="7"/>
  <c r="I164" i="7"/>
  <c r="M164" i="7" s="1"/>
  <c r="AK163" i="7"/>
  <c r="AJ163" i="7"/>
  <c r="AH163" i="7"/>
  <c r="AG163" i="7"/>
  <c r="AE163" i="7"/>
  <c r="AD163" i="7"/>
  <c r="AB163" i="7"/>
  <c r="AA163" i="7"/>
  <c r="Y163" i="7"/>
  <c r="X163" i="7"/>
  <c r="V163" i="7"/>
  <c r="U163" i="7"/>
  <c r="S163" i="7"/>
  <c r="R163" i="7"/>
  <c r="K163" i="7"/>
  <c r="I163" i="7"/>
  <c r="AK162" i="7"/>
  <c r="AJ162" i="7"/>
  <c r="AH162" i="7"/>
  <c r="AG162" i="7"/>
  <c r="AE162" i="7"/>
  <c r="AD162" i="7"/>
  <c r="AB162" i="7"/>
  <c r="AA162" i="7"/>
  <c r="Y162" i="7"/>
  <c r="X162" i="7"/>
  <c r="V162" i="7"/>
  <c r="U162" i="7"/>
  <c r="S162" i="7"/>
  <c r="R162" i="7"/>
  <c r="K162" i="7"/>
  <c r="I162" i="7"/>
  <c r="AK161" i="7"/>
  <c r="AJ161" i="7"/>
  <c r="AH161" i="7"/>
  <c r="AG161" i="7"/>
  <c r="AE161" i="7"/>
  <c r="AD161" i="7"/>
  <c r="AB161" i="7"/>
  <c r="AA161" i="7"/>
  <c r="Y161" i="7"/>
  <c r="X161" i="7"/>
  <c r="V161" i="7"/>
  <c r="U161" i="7"/>
  <c r="S161" i="7"/>
  <c r="R161" i="7"/>
  <c r="K161" i="7"/>
  <c r="I161" i="7"/>
  <c r="M161" i="7" s="1"/>
  <c r="AK160" i="7"/>
  <c r="AJ160" i="7"/>
  <c r="AH160" i="7"/>
  <c r="AG160" i="7"/>
  <c r="AE160" i="7"/>
  <c r="AD160" i="7"/>
  <c r="AB160" i="7"/>
  <c r="AA160" i="7"/>
  <c r="Y160" i="7"/>
  <c r="X160" i="7"/>
  <c r="V160" i="7"/>
  <c r="U160" i="7"/>
  <c r="S160" i="7"/>
  <c r="R160" i="7"/>
  <c r="K160" i="7"/>
  <c r="I160" i="7"/>
  <c r="AK156" i="7"/>
  <c r="AJ156" i="7"/>
  <c r="AH156" i="7"/>
  <c r="AG156" i="7"/>
  <c r="AE156" i="7"/>
  <c r="AD156" i="7"/>
  <c r="AB156" i="7"/>
  <c r="AA156" i="7"/>
  <c r="Y156" i="7"/>
  <c r="X156" i="7"/>
  <c r="V156" i="7"/>
  <c r="U156" i="7"/>
  <c r="S156" i="7"/>
  <c r="R156" i="7"/>
  <c r="K156" i="7"/>
  <c r="I156" i="7"/>
  <c r="AK144" i="7"/>
  <c r="AJ144" i="7"/>
  <c r="AH144" i="7"/>
  <c r="AG144" i="7"/>
  <c r="AE144" i="7"/>
  <c r="AD144" i="7"/>
  <c r="AB144" i="7"/>
  <c r="AA144" i="7"/>
  <c r="Y144" i="7"/>
  <c r="X144" i="7"/>
  <c r="V144" i="7"/>
  <c r="U144" i="7"/>
  <c r="S144" i="7"/>
  <c r="R144" i="7"/>
  <c r="K144" i="7"/>
  <c r="I144" i="7"/>
  <c r="M144" i="7" s="1"/>
  <c r="AQ144" i="7" s="1"/>
  <c r="AK143" i="7"/>
  <c r="AJ143" i="7"/>
  <c r="AH143" i="7"/>
  <c r="AG143" i="7"/>
  <c r="AE143" i="7"/>
  <c r="AD143" i="7"/>
  <c r="AB143" i="7"/>
  <c r="AA143" i="7"/>
  <c r="Y143" i="7"/>
  <c r="X143" i="7"/>
  <c r="V143" i="7"/>
  <c r="U143" i="7"/>
  <c r="S143" i="7"/>
  <c r="R143" i="7"/>
  <c r="K143" i="7"/>
  <c r="I143" i="7"/>
  <c r="AK142" i="7"/>
  <c r="AJ142" i="7"/>
  <c r="AH142" i="7"/>
  <c r="AG142" i="7"/>
  <c r="AE142" i="7"/>
  <c r="AD142" i="7"/>
  <c r="AB142" i="7"/>
  <c r="AA142" i="7"/>
  <c r="Y142" i="7"/>
  <c r="X142" i="7"/>
  <c r="V142" i="7"/>
  <c r="U142" i="7"/>
  <c r="S142" i="7"/>
  <c r="R142" i="7"/>
  <c r="K142" i="7"/>
  <c r="I142" i="7"/>
  <c r="M142" i="7" s="1"/>
  <c r="AK141" i="7"/>
  <c r="AJ141" i="7"/>
  <c r="AH141" i="7"/>
  <c r="AG141" i="7"/>
  <c r="AE141" i="7"/>
  <c r="AD141" i="7"/>
  <c r="AB141" i="7"/>
  <c r="AA141" i="7"/>
  <c r="Y141" i="7"/>
  <c r="X141" i="7"/>
  <c r="V141" i="7"/>
  <c r="U141" i="7"/>
  <c r="S141" i="7"/>
  <c r="R141" i="7"/>
  <c r="K141" i="7"/>
  <c r="I141" i="7"/>
  <c r="AT140" i="7"/>
  <c r="AK140" i="7"/>
  <c r="AJ140" i="7"/>
  <c r="AH140" i="7"/>
  <c r="AG140" i="7"/>
  <c r="AE140" i="7"/>
  <c r="AD140" i="7"/>
  <c r="AB140" i="7"/>
  <c r="AA140" i="7"/>
  <c r="Y140" i="7"/>
  <c r="X140" i="7"/>
  <c r="V140" i="7"/>
  <c r="U140" i="7"/>
  <c r="S140" i="7"/>
  <c r="R140" i="7"/>
  <c r="K140" i="7"/>
  <c r="I140" i="7"/>
  <c r="AK139" i="7"/>
  <c r="AJ139" i="7"/>
  <c r="AH139" i="7"/>
  <c r="AG139" i="7"/>
  <c r="AE139" i="7"/>
  <c r="AD139" i="7"/>
  <c r="AB139" i="7"/>
  <c r="AA139" i="7"/>
  <c r="Y139" i="7"/>
  <c r="X139" i="7"/>
  <c r="V139" i="7"/>
  <c r="U139" i="7"/>
  <c r="S139" i="7"/>
  <c r="R139" i="7"/>
  <c r="K139" i="7"/>
  <c r="I139" i="7"/>
  <c r="AK138" i="7"/>
  <c r="AJ138" i="7"/>
  <c r="AH138" i="7"/>
  <c r="AG138" i="7"/>
  <c r="AE138" i="7"/>
  <c r="AD138" i="7"/>
  <c r="AB138" i="7"/>
  <c r="AA138" i="7"/>
  <c r="Y138" i="7"/>
  <c r="X138" i="7"/>
  <c r="V138" i="7"/>
  <c r="U138" i="7"/>
  <c r="S138" i="7"/>
  <c r="R138" i="7"/>
  <c r="K138" i="7"/>
  <c r="I138" i="7"/>
  <c r="AK137" i="7"/>
  <c r="AJ137" i="7"/>
  <c r="AH137" i="7"/>
  <c r="AG137" i="7"/>
  <c r="AE137" i="7"/>
  <c r="AD137" i="7"/>
  <c r="AB137" i="7"/>
  <c r="AA137" i="7"/>
  <c r="Y137" i="7"/>
  <c r="X137" i="7"/>
  <c r="V137" i="7"/>
  <c r="U137" i="7"/>
  <c r="S137" i="7"/>
  <c r="R137" i="7"/>
  <c r="K137" i="7"/>
  <c r="I137" i="7"/>
  <c r="M137" i="7" s="1"/>
  <c r="AK136" i="7"/>
  <c r="AJ136" i="7"/>
  <c r="AH136" i="7"/>
  <c r="AG136" i="7"/>
  <c r="AE136" i="7"/>
  <c r="AD136" i="7"/>
  <c r="AB136" i="7"/>
  <c r="AA136" i="7"/>
  <c r="Y136" i="7"/>
  <c r="X136" i="7"/>
  <c r="V136" i="7"/>
  <c r="U136" i="7"/>
  <c r="S136" i="7"/>
  <c r="R136" i="7"/>
  <c r="K136" i="7"/>
  <c r="I136" i="7"/>
  <c r="M136" i="7" s="1"/>
  <c r="AQ136" i="7" s="1"/>
  <c r="AK135" i="7"/>
  <c r="AJ135" i="7"/>
  <c r="AH135" i="7"/>
  <c r="AG135" i="7"/>
  <c r="AE135" i="7"/>
  <c r="AD135" i="7"/>
  <c r="AB135" i="7"/>
  <c r="AA135" i="7"/>
  <c r="Y135" i="7"/>
  <c r="X135" i="7"/>
  <c r="V135" i="7"/>
  <c r="U135" i="7"/>
  <c r="S135" i="7"/>
  <c r="R135" i="7"/>
  <c r="AK123" i="7"/>
  <c r="AJ123" i="7"/>
  <c r="AH123" i="7"/>
  <c r="AG123" i="7"/>
  <c r="AE123" i="7"/>
  <c r="AD123" i="7"/>
  <c r="AB123" i="7"/>
  <c r="AA123" i="7"/>
  <c r="Y123" i="7"/>
  <c r="X123" i="7"/>
  <c r="V123" i="7"/>
  <c r="U123" i="7"/>
  <c r="S123" i="7"/>
  <c r="R123" i="7"/>
  <c r="K123" i="7"/>
  <c r="I123" i="7"/>
  <c r="M123" i="7" s="1"/>
  <c r="AQ123" i="7" s="1"/>
  <c r="AK122" i="7"/>
  <c r="AJ122" i="7"/>
  <c r="AH122" i="7"/>
  <c r="AG122" i="7"/>
  <c r="AE122" i="7"/>
  <c r="AD122" i="7"/>
  <c r="AB122" i="7"/>
  <c r="AA122" i="7"/>
  <c r="Y122" i="7"/>
  <c r="X122" i="7"/>
  <c r="V122" i="7"/>
  <c r="U122" i="7"/>
  <c r="S122" i="7"/>
  <c r="R122" i="7"/>
  <c r="K122" i="7"/>
  <c r="I122" i="7"/>
  <c r="AK121" i="7"/>
  <c r="AJ121" i="7"/>
  <c r="AH121" i="7"/>
  <c r="AG121" i="7"/>
  <c r="AE121" i="7"/>
  <c r="AD121" i="7"/>
  <c r="AB121" i="7"/>
  <c r="AA121" i="7"/>
  <c r="Y121" i="7"/>
  <c r="X121" i="7"/>
  <c r="V121" i="7"/>
  <c r="U121" i="7"/>
  <c r="S121" i="7"/>
  <c r="R121" i="7"/>
  <c r="K121" i="7"/>
  <c r="I121" i="7"/>
  <c r="M121" i="7" s="1"/>
  <c r="AK120" i="7"/>
  <c r="AJ120" i="7"/>
  <c r="AH120" i="7"/>
  <c r="AG120" i="7"/>
  <c r="AE120" i="7"/>
  <c r="AD120" i="7"/>
  <c r="AB120" i="7"/>
  <c r="AA120" i="7"/>
  <c r="Y120" i="7"/>
  <c r="X120" i="7"/>
  <c r="V120" i="7"/>
  <c r="U120" i="7"/>
  <c r="S120" i="7"/>
  <c r="R120" i="7"/>
  <c r="K120" i="7"/>
  <c r="I120" i="7"/>
  <c r="M120" i="7" s="1"/>
  <c r="AK119" i="7"/>
  <c r="AJ119" i="7"/>
  <c r="AH119" i="7"/>
  <c r="AG119" i="7"/>
  <c r="AE119" i="7"/>
  <c r="AD119" i="7"/>
  <c r="AB119" i="7"/>
  <c r="AA119" i="7"/>
  <c r="Y119" i="7"/>
  <c r="X119" i="7"/>
  <c r="V119" i="7"/>
  <c r="U119" i="7"/>
  <c r="S119" i="7"/>
  <c r="R119" i="7"/>
  <c r="K119" i="7"/>
  <c r="I119" i="7"/>
  <c r="AK118" i="7"/>
  <c r="AJ118" i="7"/>
  <c r="AH118" i="7"/>
  <c r="AG118" i="7"/>
  <c r="AE118" i="7"/>
  <c r="AD118" i="7"/>
  <c r="AB118" i="7"/>
  <c r="AA118" i="7"/>
  <c r="Y118" i="7"/>
  <c r="X118" i="7"/>
  <c r="V118" i="7"/>
  <c r="U118" i="7"/>
  <c r="S118" i="7"/>
  <c r="R118" i="7"/>
  <c r="K118" i="7"/>
  <c r="I118" i="7"/>
  <c r="AK117" i="7"/>
  <c r="AJ117" i="7"/>
  <c r="AH117" i="7"/>
  <c r="AG117" i="7"/>
  <c r="AE117" i="7"/>
  <c r="AD117" i="7"/>
  <c r="AB117" i="7"/>
  <c r="AA117" i="7"/>
  <c r="Y117" i="7"/>
  <c r="X117" i="7"/>
  <c r="V117" i="7"/>
  <c r="U117" i="7"/>
  <c r="S117" i="7"/>
  <c r="R117" i="7"/>
  <c r="K117" i="7"/>
  <c r="I117" i="7"/>
  <c r="AK116" i="7"/>
  <c r="AJ116" i="7"/>
  <c r="AH116" i="7"/>
  <c r="AG116" i="7"/>
  <c r="AE116" i="7"/>
  <c r="AD116" i="7"/>
  <c r="AB116" i="7"/>
  <c r="AA116" i="7"/>
  <c r="Y116" i="7"/>
  <c r="X116" i="7"/>
  <c r="V116" i="7"/>
  <c r="U116" i="7"/>
  <c r="S116" i="7"/>
  <c r="R116" i="7"/>
  <c r="K116" i="7"/>
  <c r="I116" i="7"/>
  <c r="M116" i="7" s="1"/>
  <c r="AQ116" i="7" s="1"/>
  <c r="AK115" i="7"/>
  <c r="AJ115" i="7"/>
  <c r="AH115" i="7"/>
  <c r="AG115" i="7"/>
  <c r="AE115" i="7"/>
  <c r="AD115" i="7"/>
  <c r="AB115" i="7"/>
  <c r="AA115" i="7"/>
  <c r="Y115" i="7"/>
  <c r="X115" i="7"/>
  <c r="V115" i="7"/>
  <c r="U115" i="7"/>
  <c r="S115" i="7"/>
  <c r="R115" i="7"/>
  <c r="K115" i="7"/>
  <c r="I115" i="7"/>
  <c r="AO115" i="7" s="1"/>
  <c r="AK114" i="7"/>
  <c r="AJ114" i="7"/>
  <c r="AH114" i="7"/>
  <c r="AG114" i="7"/>
  <c r="AE114" i="7"/>
  <c r="AD114" i="7"/>
  <c r="AB114" i="7"/>
  <c r="AA114" i="7"/>
  <c r="Y114" i="7"/>
  <c r="X114" i="7"/>
  <c r="V114" i="7"/>
  <c r="U114" i="7"/>
  <c r="S114" i="7"/>
  <c r="R114" i="7"/>
  <c r="K114" i="7"/>
  <c r="I114" i="7"/>
  <c r="AK113" i="7"/>
  <c r="AJ113" i="7"/>
  <c r="AH113" i="7"/>
  <c r="AG113" i="7"/>
  <c r="AE113" i="7"/>
  <c r="AD113" i="7"/>
  <c r="AB113" i="7"/>
  <c r="AA113" i="7"/>
  <c r="Y113" i="7"/>
  <c r="X113" i="7"/>
  <c r="V113" i="7"/>
  <c r="U113" i="7"/>
  <c r="S113" i="7"/>
  <c r="R113" i="7"/>
  <c r="K113" i="7"/>
  <c r="I113" i="7"/>
  <c r="AK112" i="7"/>
  <c r="AJ112" i="7"/>
  <c r="AH112" i="7"/>
  <c r="AG112" i="7"/>
  <c r="AE112" i="7"/>
  <c r="AD112" i="7"/>
  <c r="AB112" i="7"/>
  <c r="AA112" i="7"/>
  <c r="Y112" i="7"/>
  <c r="X112" i="7"/>
  <c r="V112" i="7"/>
  <c r="U112" i="7"/>
  <c r="S112" i="7"/>
  <c r="R112" i="7"/>
  <c r="K112" i="7"/>
  <c r="I112" i="7"/>
  <c r="AK111" i="7"/>
  <c r="AJ111" i="7"/>
  <c r="AH111" i="7"/>
  <c r="AG111" i="7"/>
  <c r="AE111" i="7"/>
  <c r="AD111" i="7"/>
  <c r="AB111" i="7"/>
  <c r="AA111" i="7"/>
  <c r="Y111" i="7"/>
  <c r="X111" i="7"/>
  <c r="V111" i="7"/>
  <c r="U111" i="7"/>
  <c r="S111" i="7"/>
  <c r="R111" i="7"/>
  <c r="K111" i="7"/>
  <c r="I111" i="7"/>
  <c r="M111" i="7" s="1"/>
  <c r="AK110" i="7"/>
  <c r="AJ110" i="7"/>
  <c r="AH110" i="7"/>
  <c r="AG110" i="7"/>
  <c r="AE110" i="7"/>
  <c r="AD110" i="7"/>
  <c r="AB110" i="7"/>
  <c r="AA110" i="7"/>
  <c r="Y110" i="7"/>
  <c r="X110" i="7"/>
  <c r="V110" i="7"/>
  <c r="U110" i="7"/>
  <c r="S110" i="7"/>
  <c r="R110" i="7"/>
  <c r="K110" i="7"/>
  <c r="I110" i="7"/>
  <c r="M110" i="7" s="1"/>
  <c r="AK109" i="7"/>
  <c r="AJ109" i="7"/>
  <c r="AH109" i="7"/>
  <c r="AG109" i="7"/>
  <c r="AE109" i="7"/>
  <c r="AD109" i="7"/>
  <c r="AB109" i="7"/>
  <c r="AA109" i="7"/>
  <c r="Y109" i="7"/>
  <c r="X109" i="7"/>
  <c r="V109" i="7"/>
  <c r="U109" i="7"/>
  <c r="S109" i="7"/>
  <c r="R109" i="7"/>
  <c r="K109" i="7"/>
  <c r="I109" i="7"/>
  <c r="M109" i="7" s="1"/>
  <c r="AK108" i="7"/>
  <c r="AJ108" i="7"/>
  <c r="AH108" i="7"/>
  <c r="AG108" i="7"/>
  <c r="AE108" i="7"/>
  <c r="AD108" i="7"/>
  <c r="AB108" i="7"/>
  <c r="AA108" i="7"/>
  <c r="Y108" i="7"/>
  <c r="X108" i="7"/>
  <c r="V108" i="7"/>
  <c r="U108" i="7"/>
  <c r="S108" i="7"/>
  <c r="R108" i="7"/>
  <c r="K108" i="7"/>
  <c r="I108" i="7"/>
  <c r="AK107" i="7"/>
  <c r="AJ107" i="7"/>
  <c r="AH107" i="7"/>
  <c r="AG107" i="7"/>
  <c r="AE107" i="7"/>
  <c r="AD107" i="7"/>
  <c r="AB107" i="7"/>
  <c r="AA107" i="7"/>
  <c r="Y107" i="7"/>
  <c r="X107" i="7"/>
  <c r="V107" i="7"/>
  <c r="U107" i="7"/>
  <c r="S107" i="7"/>
  <c r="R107" i="7"/>
  <c r="K107" i="7"/>
  <c r="I107" i="7"/>
  <c r="M107" i="7" s="1"/>
  <c r="AK106" i="7"/>
  <c r="AJ106" i="7"/>
  <c r="AH106" i="7"/>
  <c r="AG106" i="7"/>
  <c r="AE106" i="7"/>
  <c r="AD106" i="7"/>
  <c r="AB106" i="7"/>
  <c r="AA106" i="7"/>
  <c r="Y106" i="7"/>
  <c r="X106" i="7"/>
  <c r="V106" i="7"/>
  <c r="U106" i="7"/>
  <c r="S106" i="7"/>
  <c r="R106" i="7"/>
  <c r="K106" i="7"/>
  <c r="I106" i="7"/>
  <c r="AK105" i="7"/>
  <c r="AJ105" i="7"/>
  <c r="AH105" i="7"/>
  <c r="AG105" i="7"/>
  <c r="AE105" i="7"/>
  <c r="AD105" i="7"/>
  <c r="AB105" i="7"/>
  <c r="AA105" i="7"/>
  <c r="Y105" i="7"/>
  <c r="X105" i="7"/>
  <c r="V105" i="7"/>
  <c r="U105" i="7"/>
  <c r="S105" i="7"/>
  <c r="R105" i="7"/>
  <c r="K105" i="7"/>
  <c r="I105" i="7"/>
  <c r="AK104" i="7"/>
  <c r="AJ104" i="7"/>
  <c r="AH104" i="7"/>
  <c r="AG104" i="7"/>
  <c r="AE104" i="7"/>
  <c r="AD104" i="7"/>
  <c r="AB104" i="7"/>
  <c r="AA104" i="7"/>
  <c r="Y104" i="7"/>
  <c r="X104" i="7"/>
  <c r="V104" i="7"/>
  <c r="U104" i="7"/>
  <c r="S104" i="7"/>
  <c r="R104" i="7"/>
  <c r="K104" i="7"/>
  <c r="I104" i="7"/>
  <c r="M104" i="7" s="1"/>
  <c r="AK103" i="7"/>
  <c r="AJ103" i="7"/>
  <c r="AH103" i="7"/>
  <c r="AG103" i="7"/>
  <c r="AE103" i="7"/>
  <c r="AD103" i="7"/>
  <c r="AB103" i="7"/>
  <c r="AA103" i="7"/>
  <c r="Y103" i="7"/>
  <c r="X103" i="7"/>
  <c r="V103" i="7"/>
  <c r="U103" i="7"/>
  <c r="S103" i="7"/>
  <c r="R103" i="7"/>
  <c r="K103" i="7"/>
  <c r="I103" i="7"/>
  <c r="AK102" i="7"/>
  <c r="AJ102" i="7"/>
  <c r="AH102" i="7"/>
  <c r="AG102" i="7"/>
  <c r="AE102" i="7"/>
  <c r="AD102" i="7"/>
  <c r="AB102" i="7"/>
  <c r="AA102" i="7"/>
  <c r="Y102" i="7"/>
  <c r="X102" i="7"/>
  <c r="V102" i="7"/>
  <c r="U102" i="7"/>
  <c r="S102" i="7"/>
  <c r="R102" i="7"/>
  <c r="K102" i="7"/>
  <c r="I102" i="7"/>
  <c r="AK101" i="7"/>
  <c r="AJ101" i="7"/>
  <c r="AH101" i="7"/>
  <c r="AG101" i="7"/>
  <c r="AE101" i="7"/>
  <c r="AD101" i="7"/>
  <c r="AB101" i="7"/>
  <c r="AA101" i="7"/>
  <c r="Y101" i="7"/>
  <c r="X101" i="7"/>
  <c r="V101" i="7"/>
  <c r="U101" i="7"/>
  <c r="S101" i="7"/>
  <c r="R101" i="7"/>
  <c r="K101" i="7"/>
  <c r="I101" i="7"/>
  <c r="M101" i="7" s="1"/>
  <c r="AK100" i="7"/>
  <c r="AJ100" i="7"/>
  <c r="AH100" i="7"/>
  <c r="AG100" i="7"/>
  <c r="AE100" i="7"/>
  <c r="AD100" i="7"/>
  <c r="AB100" i="7"/>
  <c r="AA100" i="7"/>
  <c r="Y100" i="7"/>
  <c r="X100" i="7"/>
  <c r="V100" i="7"/>
  <c r="U100" i="7"/>
  <c r="S100" i="7"/>
  <c r="R100" i="7"/>
  <c r="K100" i="7"/>
  <c r="I100" i="7"/>
  <c r="M100" i="7" s="1"/>
  <c r="AK99" i="7"/>
  <c r="AJ99" i="7"/>
  <c r="AH99" i="7"/>
  <c r="AG99" i="7"/>
  <c r="AE99" i="7"/>
  <c r="AD99" i="7"/>
  <c r="AB99" i="7"/>
  <c r="AA99" i="7"/>
  <c r="Y99" i="7"/>
  <c r="X99" i="7"/>
  <c r="V99" i="7"/>
  <c r="U99" i="7"/>
  <c r="S99" i="7"/>
  <c r="R99" i="7"/>
  <c r="K99" i="7"/>
  <c r="I99" i="7"/>
  <c r="AK98" i="7"/>
  <c r="AJ98" i="7"/>
  <c r="AH98" i="7"/>
  <c r="AG98" i="7"/>
  <c r="AE98" i="7"/>
  <c r="AD98" i="7"/>
  <c r="AB98" i="7"/>
  <c r="AA98" i="7"/>
  <c r="Y98" i="7"/>
  <c r="X98" i="7"/>
  <c r="V98" i="7"/>
  <c r="U98" i="7"/>
  <c r="S98" i="7"/>
  <c r="R98" i="7"/>
  <c r="K98" i="7"/>
  <c r="I98" i="7"/>
  <c r="AK97" i="7"/>
  <c r="AJ97" i="7"/>
  <c r="AH97" i="7"/>
  <c r="AG97" i="7"/>
  <c r="AE97" i="7"/>
  <c r="AD97" i="7"/>
  <c r="AB97" i="7"/>
  <c r="AA97" i="7"/>
  <c r="Y97" i="7"/>
  <c r="X97" i="7"/>
  <c r="V97" i="7"/>
  <c r="U97" i="7"/>
  <c r="S97" i="7"/>
  <c r="R97" i="7"/>
  <c r="K97" i="7"/>
  <c r="I97" i="7"/>
  <c r="M97" i="7" s="1"/>
  <c r="AK96" i="7"/>
  <c r="AJ96" i="7"/>
  <c r="AH96" i="7"/>
  <c r="AG96" i="7"/>
  <c r="AE96" i="7"/>
  <c r="AD96" i="7"/>
  <c r="AB96" i="7"/>
  <c r="AA96" i="7"/>
  <c r="Y96" i="7"/>
  <c r="X96" i="7"/>
  <c r="V96" i="7"/>
  <c r="U96" i="7"/>
  <c r="S96" i="7"/>
  <c r="R96" i="7"/>
  <c r="K96" i="7"/>
  <c r="I96" i="7"/>
  <c r="M96" i="7" s="1"/>
  <c r="AK95" i="7"/>
  <c r="AJ95" i="7"/>
  <c r="AH95" i="7"/>
  <c r="AG95" i="7"/>
  <c r="AE95" i="7"/>
  <c r="AD95" i="7"/>
  <c r="AB95" i="7"/>
  <c r="AA95" i="7"/>
  <c r="Y95" i="7"/>
  <c r="X95" i="7"/>
  <c r="V95" i="7"/>
  <c r="U95" i="7"/>
  <c r="S95" i="7"/>
  <c r="R95" i="7"/>
  <c r="K95" i="7"/>
  <c r="I95" i="7"/>
  <c r="AK94" i="7"/>
  <c r="AJ94" i="7"/>
  <c r="AH94" i="7"/>
  <c r="AG94" i="7"/>
  <c r="AE94" i="7"/>
  <c r="AD94" i="7"/>
  <c r="AB94" i="7"/>
  <c r="AA94" i="7"/>
  <c r="Y94" i="7"/>
  <c r="X94" i="7"/>
  <c r="V94" i="7"/>
  <c r="U94" i="7"/>
  <c r="S94" i="7"/>
  <c r="R94" i="7"/>
  <c r="K94" i="7"/>
  <c r="I94" i="7"/>
  <c r="M94" i="7" s="1"/>
  <c r="AK93" i="7"/>
  <c r="AJ93" i="7"/>
  <c r="AH93" i="7"/>
  <c r="AG93" i="7"/>
  <c r="AE93" i="7"/>
  <c r="AD93" i="7"/>
  <c r="AB93" i="7"/>
  <c r="AA93" i="7"/>
  <c r="Y93" i="7"/>
  <c r="X93" i="7"/>
  <c r="V93" i="7"/>
  <c r="U93" i="7"/>
  <c r="S93" i="7"/>
  <c r="R93" i="7"/>
  <c r="K93" i="7"/>
  <c r="I93" i="7"/>
  <c r="M93" i="7" s="1"/>
  <c r="AK92" i="7"/>
  <c r="AJ92" i="7"/>
  <c r="AH92" i="7"/>
  <c r="AG92" i="7"/>
  <c r="AE92" i="7"/>
  <c r="AD92" i="7"/>
  <c r="AB92" i="7"/>
  <c r="AA92" i="7"/>
  <c r="Y92" i="7"/>
  <c r="X92" i="7"/>
  <c r="V92" i="7"/>
  <c r="U92" i="7"/>
  <c r="S92" i="7"/>
  <c r="R92" i="7"/>
  <c r="K92" i="7"/>
  <c r="I92" i="7"/>
  <c r="M92" i="7" s="1"/>
  <c r="AK91" i="7"/>
  <c r="AJ91" i="7"/>
  <c r="AH91" i="7"/>
  <c r="AG91" i="7"/>
  <c r="AE91" i="7"/>
  <c r="AD91" i="7"/>
  <c r="AB91" i="7"/>
  <c r="AA91" i="7"/>
  <c r="Y91" i="7"/>
  <c r="X91" i="7"/>
  <c r="V91" i="7"/>
  <c r="U91" i="7"/>
  <c r="S91" i="7"/>
  <c r="R91" i="7"/>
  <c r="K91" i="7"/>
  <c r="I91" i="7"/>
  <c r="M91" i="7" s="1"/>
  <c r="AK89" i="7"/>
  <c r="AJ89" i="7"/>
  <c r="AH89" i="7"/>
  <c r="AG89" i="7"/>
  <c r="AE89" i="7"/>
  <c r="AD89" i="7"/>
  <c r="AB89" i="7"/>
  <c r="AA89" i="7"/>
  <c r="Y89" i="7"/>
  <c r="X89" i="7"/>
  <c r="V89" i="7"/>
  <c r="U89" i="7"/>
  <c r="S89" i="7"/>
  <c r="R89" i="7"/>
  <c r="K89" i="7"/>
  <c r="I89" i="7"/>
  <c r="M89" i="7" s="1"/>
  <c r="AT88" i="7"/>
  <c r="AK88" i="7"/>
  <c r="AJ88" i="7"/>
  <c r="AH88" i="7"/>
  <c r="AG88" i="7"/>
  <c r="AE88" i="7"/>
  <c r="AD88" i="7"/>
  <c r="AB88" i="7"/>
  <c r="AA88" i="7"/>
  <c r="Y88" i="7"/>
  <c r="X88" i="7"/>
  <c r="V88" i="7"/>
  <c r="U88" i="7"/>
  <c r="S88" i="7"/>
  <c r="R88" i="7"/>
  <c r="K88" i="7"/>
  <c r="I88" i="7"/>
  <c r="AK87" i="7"/>
  <c r="AJ87" i="7"/>
  <c r="AH87" i="7"/>
  <c r="AG87" i="7"/>
  <c r="AE87" i="7"/>
  <c r="AD87" i="7"/>
  <c r="AB87" i="7"/>
  <c r="AA87" i="7"/>
  <c r="Y87" i="7"/>
  <c r="X87" i="7"/>
  <c r="V87" i="7"/>
  <c r="U87" i="7"/>
  <c r="S87" i="7"/>
  <c r="R87" i="7"/>
  <c r="K87" i="7"/>
  <c r="I87" i="7"/>
  <c r="M87" i="7" s="1"/>
  <c r="AK86" i="7"/>
  <c r="AJ86" i="7"/>
  <c r="AH86" i="7"/>
  <c r="AG86" i="7"/>
  <c r="AE86" i="7"/>
  <c r="AD86" i="7"/>
  <c r="AB86" i="7"/>
  <c r="AA86" i="7"/>
  <c r="Y86" i="7"/>
  <c r="X86" i="7"/>
  <c r="V86" i="7"/>
  <c r="U86" i="7"/>
  <c r="S86" i="7"/>
  <c r="R86" i="7"/>
  <c r="K86" i="7"/>
  <c r="I86" i="7"/>
  <c r="AK85" i="7"/>
  <c r="AJ85" i="7"/>
  <c r="AH85" i="7"/>
  <c r="AG85" i="7"/>
  <c r="AE85" i="7"/>
  <c r="AD85" i="7"/>
  <c r="AB85" i="7"/>
  <c r="AA85" i="7"/>
  <c r="Y85" i="7"/>
  <c r="X85" i="7"/>
  <c r="V85" i="7"/>
  <c r="U85" i="7"/>
  <c r="S85" i="7"/>
  <c r="R85" i="7"/>
  <c r="AM85" i="7" s="1"/>
  <c r="K85" i="7"/>
  <c r="I85" i="7"/>
  <c r="M85" i="7" s="1"/>
  <c r="AK84" i="7"/>
  <c r="AJ84" i="7"/>
  <c r="AH84" i="7"/>
  <c r="AG84" i="7"/>
  <c r="AE84" i="7"/>
  <c r="AD84" i="7"/>
  <c r="AB84" i="7"/>
  <c r="AA84" i="7"/>
  <c r="Y84" i="7"/>
  <c r="X84" i="7"/>
  <c r="V84" i="7"/>
  <c r="U84" i="7"/>
  <c r="S84" i="7"/>
  <c r="R84" i="7"/>
  <c r="K84" i="7"/>
  <c r="I84" i="7"/>
  <c r="M84" i="7" s="1"/>
  <c r="AQ84" i="7" s="1"/>
  <c r="AK83" i="7"/>
  <c r="AJ83" i="7"/>
  <c r="AH83" i="7"/>
  <c r="AG83" i="7"/>
  <c r="AE83" i="7"/>
  <c r="AD83" i="7"/>
  <c r="AB83" i="7"/>
  <c r="AA83" i="7"/>
  <c r="Y83" i="7"/>
  <c r="X83" i="7"/>
  <c r="V83" i="7"/>
  <c r="U83" i="7"/>
  <c r="S83" i="7"/>
  <c r="R83" i="7"/>
  <c r="K83" i="7"/>
  <c r="I83" i="7"/>
  <c r="M83" i="7" s="1"/>
  <c r="AT82" i="7"/>
  <c r="AK82" i="7"/>
  <c r="AJ82" i="7"/>
  <c r="AH82" i="7"/>
  <c r="AG82" i="7"/>
  <c r="AE82" i="7"/>
  <c r="AD82" i="7"/>
  <c r="AB82" i="7"/>
  <c r="AA82" i="7"/>
  <c r="Y82" i="7"/>
  <c r="X82" i="7"/>
  <c r="V82" i="7"/>
  <c r="U82" i="7"/>
  <c r="S82" i="7"/>
  <c r="R82" i="7"/>
  <c r="K82" i="7"/>
  <c r="I82" i="7"/>
  <c r="M82" i="7" s="1"/>
  <c r="AK81" i="7"/>
  <c r="AJ81" i="7"/>
  <c r="AH81" i="7"/>
  <c r="AG81" i="7"/>
  <c r="AE81" i="7"/>
  <c r="AD81" i="7"/>
  <c r="AB81" i="7"/>
  <c r="AA81" i="7"/>
  <c r="Y81" i="7"/>
  <c r="X81" i="7"/>
  <c r="V81" i="7"/>
  <c r="U81" i="7"/>
  <c r="S81" i="7"/>
  <c r="R81" i="7"/>
  <c r="K81" i="7"/>
  <c r="I81" i="7"/>
  <c r="M81" i="7" s="1"/>
  <c r="AK80" i="7"/>
  <c r="AJ80" i="7"/>
  <c r="AH80" i="7"/>
  <c r="AG80" i="7"/>
  <c r="AE80" i="7"/>
  <c r="AD80" i="7"/>
  <c r="AB80" i="7"/>
  <c r="AA80" i="7"/>
  <c r="Y80" i="7"/>
  <c r="X80" i="7"/>
  <c r="V80" i="7"/>
  <c r="U80" i="7"/>
  <c r="S80" i="7"/>
  <c r="R80" i="7"/>
  <c r="K80" i="7"/>
  <c r="I80" i="7"/>
  <c r="AK79" i="7"/>
  <c r="AJ79" i="7"/>
  <c r="AH79" i="7"/>
  <c r="AG79" i="7"/>
  <c r="AE79" i="7"/>
  <c r="AD79" i="7"/>
  <c r="AB79" i="7"/>
  <c r="AA79" i="7"/>
  <c r="Y79" i="7"/>
  <c r="X79" i="7"/>
  <c r="V79" i="7"/>
  <c r="U79" i="7"/>
  <c r="S79" i="7"/>
  <c r="R79" i="7"/>
  <c r="K79" i="7"/>
  <c r="I79" i="7"/>
  <c r="AK78" i="7"/>
  <c r="AJ78" i="7"/>
  <c r="AH78" i="7"/>
  <c r="AG78" i="7"/>
  <c r="AE78" i="7"/>
  <c r="AD78" i="7"/>
  <c r="AB78" i="7"/>
  <c r="AA78" i="7"/>
  <c r="Y78" i="7"/>
  <c r="X78" i="7"/>
  <c r="V78" i="7"/>
  <c r="U78" i="7"/>
  <c r="S78" i="7"/>
  <c r="R78" i="7"/>
  <c r="K78" i="7"/>
  <c r="I78" i="7"/>
  <c r="AO78" i="7" s="1"/>
  <c r="AK77" i="7"/>
  <c r="AJ77" i="7"/>
  <c r="AH77" i="7"/>
  <c r="AG77" i="7"/>
  <c r="AE77" i="7"/>
  <c r="AD77" i="7"/>
  <c r="AB77" i="7"/>
  <c r="AA77" i="7"/>
  <c r="Y77" i="7"/>
  <c r="X77" i="7"/>
  <c r="V77" i="7"/>
  <c r="U77" i="7"/>
  <c r="S77" i="7"/>
  <c r="R77" i="7"/>
  <c r="K77" i="7"/>
  <c r="I77" i="7"/>
  <c r="M77" i="7" s="1"/>
  <c r="AK76" i="7"/>
  <c r="AJ76" i="7"/>
  <c r="AH76" i="7"/>
  <c r="AG76" i="7"/>
  <c r="AE76" i="7"/>
  <c r="AD76" i="7"/>
  <c r="AB76" i="7"/>
  <c r="AA76" i="7"/>
  <c r="Y76" i="7"/>
  <c r="X76" i="7"/>
  <c r="V76" i="7"/>
  <c r="U76" i="7"/>
  <c r="S76" i="7"/>
  <c r="R76" i="7"/>
  <c r="K76" i="7"/>
  <c r="I76" i="7"/>
  <c r="AK64" i="7"/>
  <c r="AJ64" i="7"/>
  <c r="AH64" i="7"/>
  <c r="AG64" i="7"/>
  <c r="AE64" i="7"/>
  <c r="AD64" i="7"/>
  <c r="AB64" i="7"/>
  <c r="AA64" i="7"/>
  <c r="Y64" i="7"/>
  <c r="X64" i="7"/>
  <c r="V64" i="7"/>
  <c r="U64" i="7"/>
  <c r="S64" i="7"/>
  <c r="R64" i="7"/>
  <c r="K64" i="7"/>
  <c r="I64" i="7"/>
  <c r="AK53" i="7"/>
  <c r="AJ53" i="7"/>
  <c r="AH53" i="7"/>
  <c r="AG53" i="7"/>
  <c r="AE53" i="7"/>
  <c r="AD53" i="7"/>
  <c r="AB53" i="7"/>
  <c r="AA53" i="7"/>
  <c r="Y53" i="7"/>
  <c r="X53" i="7"/>
  <c r="V53" i="7"/>
  <c r="U53" i="7"/>
  <c r="S53" i="7"/>
  <c r="R53" i="7"/>
  <c r="K53" i="7"/>
  <c r="I53" i="7"/>
  <c r="AO53" i="7" s="1"/>
  <c r="AS52" i="7"/>
  <c r="AT52" i="7"/>
  <c r="AK52" i="7"/>
  <c r="AJ52" i="7"/>
  <c r="AH52" i="7"/>
  <c r="AG52" i="7"/>
  <c r="AE52" i="7"/>
  <c r="AD52" i="7"/>
  <c r="AB52" i="7"/>
  <c r="AA52" i="7"/>
  <c r="Y52" i="7"/>
  <c r="X52" i="7"/>
  <c r="V52" i="7"/>
  <c r="U52" i="7"/>
  <c r="S52" i="7"/>
  <c r="R52" i="7"/>
  <c r="K52" i="7"/>
  <c r="I52" i="7"/>
  <c r="M52" i="7" s="1"/>
  <c r="AS51" i="7"/>
  <c r="AT51" i="7" s="1"/>
  <c r="AK51" i="7"/>
  <c r="AJ51" i="7"/>
  <c r="AH51" i="7"/>
  <c r="AG51" i="7"/>
  <c r="AE51" i="7"/>
  <c r="AD51" i="7"/>
  <c r="AB51" i="7"/>
  <c r="AA51" i="7"/>
  <c r="Y51" i="7"/>
  <c r="X51" i="7"/>
  <c r="V51" i="7"/>
  <c r="U51" i="7"/>
  <c r="S51" i="7"/>
  <c r="R51" i="7"/>
  <c r="K51" i="7"/>
  <c r="I51" i="7"/>
  <c r="M51" i="7" s="1"/>
  <c r="AS50" i="7"/>
  <c r="AT50" i="7" s="1"/>
  <c r="AK50" i="7"/>
  <c r="AJ50" i="7"/>
  <c r="AH50" i="7"/>
  <c r="AG50" i="7"/>
  <c r="AE50" i="7"/>
  <c r="AD50" i="7"/>
  <c r="AB50" i="7"/>
  <c r="AA50" i="7"/>
  <c r="Y50" i="7"/>
  <c r="X50" i="7"/>
  <c r="V50" i="7"/>
  <c r="U50" i="7"/>
  <c r="S50" i="7"/>
  <c r="R50" i="7"/>
  <c r="K50" i="7"/>
  <c r="I50" i="7"/>
  <c r="AS49" i="7"/>
  <c r="AT49" i="7" s="1"/>
  <c r="AK49" i="7"/>
  <c r="AJ49" i="7"/>
  <c r="AH49" i="7"/>
  <c r="AG49" i="7"/>
  <c r="AE49" i="7"/>
  <c r="AD49" i="7"/>
  <c r="AB49" i="7"/>
  <c r="AA49" i="7"/>
  <c r="Y49" i="7"/>
  <c r="X49" i="7"/>
  <c r="V49" i="7"/>
  <c r="U49" i="7"/>
  <c r="S49" i="7"/>
  <c r="R49" i="7"/>
  <c r="K49" i="7"/>
  <c r="I49" i="7"/>
  <c r="M49" i="7" s="1"/>
  <c r="AS48" i="7"/>
  <c r="AT48" i="7"/>
  <c r="AK48" i="7"/>
  <c r="AJ48" i="7"/>
  <c r="AH48" i="7"/>
  <c r="AG48" i="7"/>
  <c r="AE48" i="7"/>
  <c r="AD48" i="7"/>
  <c r="AB48" i="7"/>
  <c r="AA48" i="7"/>
  <c r="Y48" i="7"/>
  <c r="X48" i="7"/>
  <c r="V48" i="7"/>
  <c r="U48" i="7"/>
  <c r="S48" i="7"/>
  <c r="R48" i="7"/>
  <c r="K48" i="7"/>
  <c r="I48" i="7"/>
  <c r="AS47" i="7"/>
  <c r="AK47" i="7"/>
  <c r="AJ47" i="7"/>
  <c r="AH47" i="7"/>
  <c r="AG47" i="7"/>
  <c r="AE47" i="7"/>
  <c r="AD47" i="7"/>
  <c r="AB47" i="7"/>
  <c r="AA47" i="7"/>
  <c r="Y47" i="7"/>
  <c r="X47" i="7"/>
  <c r="V47" i="7"/>
  <c r="U47" i="7"/>
  <c r="S47" i="7"/>
  <c r="R47" i="7"/>
  <c r="K47" i="7"/>
  <c r="I47" i="7"/>
  <c r="AS46" i="7"/>
  <c r="AT46" i="7"/>
  <c r="AK46" i="7"/>
  <c r="AJ46" i="7"/>
  <c r="AH46" i="7"/>
  <c r="AG46" i="7"/>
  <c r="AE46" i="7"/>
  <c r="AD46" i="7"/>
  <c r="AB46" i="7"/>
  <c r="AA46" i="7"/>
  <c r="Y46" i="7"/>
  <c r="X46" i="7"/>
  <c r="V46" i="7"/>
  <c r="U46" i="7"/>
  <c r="S46" i="7"/>
  <c r="R46" i="7"/>
  <c r="K46" i="7"/>
  <c r="I46" i="7"/>
  <c r="AS45" i="7"/>
  <c r="AT45" i="7" s="1"/>
  <c r="AK45" i="7"/>
  <c r="AJ45" i="7"/>
  <c r="AH45" i="7"/>
  <c r="AG45" i="7"/>
  <c r="AE45" i="7"/>
  <c r="AD45" i="7"/>
  <c r="AB45" i="7"/>
  <c r="AA45" i="7"/>
  <c r="Y45" i="7"/>
  <c r="X45" i="7"/>
  <c r="V45" i="7"/>
  <c r="U45" i="7"/>
  <c r="S45" i="7"/>
  <c r="R45" i="7"/>
  <c r="K45" i="7"/>
  <c r="I45" i="7"/>
  <c r="AS44" i="7"/>
  <c r="AT44" i="7" s="1"/>
  <c r="AK44" i="7"/>
  <c r="AJ44" i="7"/>
  <c r="AH44" i="7"/>
  <c r="AG44" i="7"/>
  <c r="AE44" i="7"/>
  <c r="AD44" i="7"/>
  <c r="AB44" i="7"/>
  <c r="AA44" i="7"/>
  <c r="Y44" i="7"/>
  <c r="X44" i="7"/>
  <c r="V44" i="7"/>
  <c r="U44" i="7"/>
  <c r="S44" i="7"/>
  <c r="R44" i="7"/>
  <c r="K44" i="7"/>
  <c r="I44" i="7"/>
  <c r="M44" i="7" s="1"/>
  <c r="AS43" i="7"/>
  <c r="AT43" i="7"/>
  <c r="AK43" i="7"/>
  <c r="AJ43" i="7"/>
  <c r="AH43" i="7"/>
  <c r="AG43" i="7"/>
  <c r="AE43" i="7"/>
  <c r="AD43" i="7"/>
  <c r="AB43" i="7"/>
  <c r="AA43" i="7"/>
  <c r="Y43" i="7"/>
  <c r="X43" i="7"/>
  <c r="V43" i="7"/>
  <c r="U43" i="7"/>
  <c r="S43" i="7"/>
  <c r="R43" i="7"/>
  <c r="K43" i="7"/>
  <c r="I43" i="7"/>
  <c r="M43" i="7" s="1"/>
  <c r="AS42" i="7"/>
  <c r="AT42" i="7" s="1"/>
  <c r="AK42" i="7"/>
  <c r="AJ42" i="7"/>
  <c r="AH42" i="7"/>
  <c r="AG42" i="7"/>
  <c r="AE42" i="7"/>
  <c r="AD42" i="7"/>
  <c r="AB42" i="7"/>
  <c r="AA42" i="7"/>
  <c r="Y42" i="7"/>
  <c r="X42" i="7"/>
  <c r="V42" i="7"/>
  <c r="U42" i="7"/>
  <c r="S42" i="7"/>
  <c r="R42" i="7"/>
  <c r="K42" i="7"/>
  <c r="I42" i="7"/>
  <c r="M42" i="7" s="1"/>
  <c r="AQ42" i="7" s="1"/>
  <c r="AS41" i="7"/>
  <c r="AT41" i="7"/>
  <c r="AK41" i="7"/>
  <c r="AJ41" i="7"/>
  <c r="AH41" i="7"/>
  <c r="AG41" i="7"/>
  <c r="AE41" i="7"/>
  <c r="AD41" i="7"/>
  <c r="AB41" i="7"/>
  <c r="AA41" i="7"/>
  <c r="Y41" i="7"/>
  <c r="X41" i="7"/>
  <c r="V41" i="7"/>
  <c r="U41" i="7"/>
  <c r="S41" i="7"/>
  <c r="R41" i="7"/>
  <c r="K41" i="7"/>
  <c r="I41" i="7"/>
  <c r="AS40" i="7"/>
  <c r="AT40" i="7" s="1"/>
  <c r="AK40" i="7"/>
  <c r="AJ40" i="7"/>
  <c r="AH40" i="7"/>
  <c r="AG40" i="7"/>
  <c r="AE40" i="7"/>
  <c r="AD40" i="7"/>
  <c r="AB40" i="7"/>
  <c r="AA40" i="7"/>
  <c r="Y40" i="7"/>
  <c r="X40" i="7"/>
  <c r="V40" i="7"/>
  <c r="U40" i="7"/>
  <c r="S40" i="7"/>
  <c r="R40" i="7"/>
  <c r="K40" i="7"/>
  <c r="I40" i="7"/>
  <c r="M40" i="7" s="1"/>
  <c r="AS39" i="7"/>
  <c r="AT39" i="7" s="1"/>
  <c r="AK39" i="7"/>
  <c r="AJ39" i="7"/>
  <c r="AH39" i="7"/>
  <c r="AG39" i="7"/>
  <c r="AE39" i="7"/>
  <c r="AD39" i="7"/>
  <c r="AB39" i="7"/>
  <c r="AA39" i="7"/>
  <c r="Y39" i="7"/>
  <c r="X39" i="7"/>
  <c r="V39" i="7"/>
  <c r="U39" i="7"/>
  <c r="S39" i="7"/>
  <c r="R39" i="7"/>
  <c r="K39" i="7"/>
  <c r="I39" i="7"/>
  <c r="M39" i="7" s="1"/>
  <c r="AS38" i="7"/>
  <c r="AT38" i="7" s="1"/>
  <c r="AK38" i="7"/>
  <c r="AJ38" i="7"/>
  <c r="AH38" i="7"/>
  <c r="AG38" i="7"/>
  <c r="AE38" i="7"/>
  <c r="AD38" i="7"/>
  <c r="AB38" i="7"/>
  <c r="AA38" i="7"/>
  <c r="Y38" i="7"/>
  <c r="X38" i="7"/>
  <c r="V38" i="7"/>
  <c r="U38" i="7"/>
  <c r="S38" i="7"/>
  <c r="R38" i="7"/>
  <c r="K38" i="7"/>
  <c r="I38" i="7"/>
  <c r="AS37" i="7"/>
  <c r="AT37" i="7"/>
  <c r="AK37" i="7"/>
  <c r="AJ37" i="7"/>
  <c r="AH37" i="7"/>
  <c r="AG37" i="7"/>
  <c r="AE37" i="7"/>
  <c r="AD37" i="7"/>
  <c r="AB37" i="7"/>
  <c r="AA37" i="7"/>
  <c r="Y37" i="7"/>
  <c r="X37" i="7"/>
  <c r="V37" i="7"/>
  <c r="U37" i="7"/>
  <c r="S37" i="7"/>
  <c r="R37" i="7"/>
  <c r="K37" i="7"/>
  <c r="I37" i="7"/>
  <c r="AS36" i="7"/>
  <c r="AT36" i="7" s="1"/>
  <c r="AK36" i="7"/>
  <c r="AJ36" i="7"/>
  <c r="AH36" i="7"/>
  <c r="AG36" i="7"/>
  <c r="AE36" i="7"/>
  <c r="AD36" i="7"/>
  <c r="AB36" i="7"/>
  <c r="AA36" i="7"/>
  <c r="Y36" i="7"/>
  <c r="X36" i="7"/>
  <c r="V36" i="7"/>
  <c r="U36" i="7"/>
  <c r="S36" i="7"/>
  <c r="R36" i="7"/>
  <c r="K36" i="7"/>
  <c r="I36" i="7"/>
  <c r="AS35" i="7"/>
  <c r="AT35" i="7"/>
  <c r="AK35" i="7"/>
  <c r="AJ35" i="7"/>
  <c r="AH35" i="7"/>
  <c r="AG35" i="7"/>
  <c r="AE35" i="7"/>
  <c r="AD35" i="7"/>
  <c r="AB35" i="7"/>
  <c r="AA35" i="7"/>
  <c r="Y35" i="7"/>
  <c r="X35" i="7"/>
  <c r="V35" i="7"/>
  <c r="U35" i="7"/>
  <c r="S35" i="7"/>
  <c r="R35" i="7"/>
  <c r="K35" i="7"/>
  <c r="I35" i="7"/>
  <c r="AS34" i="7"/>
  <c r="AT34" i="7"/>
  <c r="AK34" i="7"/>
  <c r="AJ34" i="7"/>
  <c r="AH34" i="7"/>
  <c r="AG34" i="7"/>
  <c r="AE34" i="7"/>
  <c r="AD34" i="7"/>
  <c r="AB34" i="7"/>
  <c r="AA34" i="7"/>
  <c r="Y34" i="7"/>
  <c r="X34" i="7"/>
  <c r="V34" i="7"/>
  <c r="U34" i="7"/>
  <c r="S34" i="7"/>
  <c r="R34" i="7"/>
  <c r="K34" i="7"/>
  <c r="I34" i="7"/>
  <c r="AS33" i="7"/>
  <c r="AT33" i="7"/>
  <c r="AK33" i="7"/>
  <c r="AJ33" i="7"/>
  <c r="AH33" i="7"/>
  <c r="AG33" i="7"/>
  <c r="AE33" i="7"/>
  <c r="AD33" i="7"/>
  <c r="AB33" i="7"/>
  <c r="AA33" i="7"/>
  <c r="Y33" i="7"/>
  <c r="X33" i="7"/>
  <c r="V33" i="7"/>
  <c r="U33" i="7"/>
  <c r="S33" i="7"/>
  <c r="R33" i="7"/>
  <c r="K33" i="7"/>
  <c r="I33" i="7"/>
  <c r="M33" i="7" s="1"/>
  <c r="AS32" i="7"/>
  <c r="AT32" i="7"/>
  <c r="AK32" i="7"/>
  <c r="AJ32" i="7"/>
  <c r="AH32" i="7"/>
  <c r="AG32" i="7"/>
  <c r="AE32" i="7"/>
  <c r="AD32" i="7"/>
  <c r="AB32" i="7"/>
  <c r="AA32" i="7"/>
  <c r="Y32" i="7"/>
  <c r="X32" i="7"/>
  <c r="V32" i="7"/>
  <c r="U32" i="7"/>
  <c r="S32" i="7"/>
  <c r="R32" i="7"/>
  <c r="K32" i="7"/>
  <c r="I32" i="7"/>
  <c r="M32" i="7" s="1"/>
  <c r="AS31" i="7"/>
  <c r="AT31" i="7" s="1"/>
  <c r="AK31" i="7"/>
  <c r="AJ31" i="7"/>
  <c r="AH31" i="7"/>
  <c r="AG31" i="7"/>
  <c r="AE31" i="7"/>
  <c r="AD31" i="7"/>
  <c r="AB31" i="7"/>
  <c r="AA31" i="7"/>
  <c r="Y31" i="7"/>
  <c r="X31" i="7"/>
  <c r="V31" i="7"/>
  <c r="U31" i="7"/>
  <c r="S31" i="7"/>
  <c r="R31" i="7"/>
  <c r="K31" i="7"/>
  <c r="I31" i="7"/>
  <c r="M31" i="7" s="1"/>
  <c r="AS30" i="7"/>
  <c r="AT30" i="7"/>
  <c r="AK30" i="7"/>
  <c r="AJ30" i="7"/>
  <c r="AH30" i="7"/>
  <c r="AG30" i="7"/>
  <c r="AE30" i="7"/>
  <c r="AD30" i="7"/>
  <c r="AB30" i="7"/>
  <c r="AA30" i="7"/>
  <c r="Y30" i="7"/>
  <c r="X30" i="7"/>
  <c r="V30" i="7"/>
  <c r="U30" i="7"/>
  <c r="S30" i="7"/>
  <c r="R30" i="7"/>
  <c r="K30" i="7"/>
  <c r="I30" i="7"/>
  <c r="M30" i="7" s="1"/>
  <c r="AS29" i="7"/>
  <c r="AT29" i="7" s="1"/>
  <c r="AK29" i="7"/>
  <c r="AJ29" i="7"/>
  <c r="AH29" i="7"/>
  <c r="AG29" i="7"/>
  <c r="AE29" i="7"/>
  <c r="AD29" i="7"/>
  <c r="AB29" i="7"/>
  <c r="AA29" i="7"/>
  <c r="Y29" i="7"/>
  <c r="X29" i="7"/>
  <c r="V29" i="7"/>
  <c r="U29" i="7"/>
  <c r="S29" i="7"/>
  <c r="R29" i="7"/>
  <c r="K29" i="7"/>
  <c r="I29" i="7"/>
  <c r="AS28" i="7"/>
  <c r="AT28" i="7" s="1"/>
  <c r="AK28" i="7"/>
  <c r="AJ28" i="7"/>
  <c r="AH28" i="7"/>
  <c r="AG28" i="7"/>
  <c r="AE28" i="7"/>
  <c r="AD28" i="7"/>
  <c r="AB28" i="7"/>
  <c r="AA28" i="7"/>
  <c r="Y28" i="7"/>
  <c r="X28" i="7"/>
  <c r="V28" i="7"/>
  <c r="U28" i="7"/>
  <c r="S28" i="7"/>
  <c r="R28" i="7"/>
  <c r="K28" i="7"/>
  <c r="I28" i="7"/>
  <c r="AO28" i="7" s="1"/>
  <c r="AS27" i="7"/>
  <c r="AT27" i="7" s="1"/>
  <c r="AK27" i="7"/>
  <c r="AJ27" i="7"/>
  <c r="AH27" i="7"/>
  <c r="AG27" i="7"/>
  <c r="AE27" i="7"/>
  <c r="AD27" i="7"/>
  <c r="AB27" i="7"/>
  <c r="AA27" i="7"/>
  <c r="Y27" i="7"/>
  <c r="X27" i="7"/>
  <c r="V27" i="7"/>
  <c r="U27" i="7"/>
  <c r="S27" i="7"/>
  <c r="R27" i="7"/>
  <c r="K27" i="7"/>
  <c r="I27" i="7"/>
  <c r="M27" i="7" s="1"/>
  <c r="AS26" i="7"/>
  <c r="AT26" i="7"/>
  <c r="AK26" i="7"/>
  <c r="AJ26" i="7"/>
  <c r="AH26" i="7"/>
  <c r="AG26" i="7"/>
  <c r="AE26" i="7"/>
  <c r="AD26" i="7"/>
  <c r="AB26" i="7"/>
  <c r="AA26" i="7"/>
  <c r="Y26" i="7"/>
  <c r="X26" i="7"/>
  <c r="V26" i="7"/>
  <c r="U26" i="7"/>
  <c r="S26" i="7"/>
  <c r="R26" i="7"/>
  <c r="I26" i="7"/>
  <c r="M26" i="7" s="1"/>
  <c r="AS25" i="7"/>
  <c r="AK25" i="7"/>
  <c r="AJ25" i="7"/>
  <c r="AH25" i="7"/>
  <c r="AG25" i="7"/>
  <c r="AE25" i="7"/>
  <c r="AD25" i="7"/>
  <c r="AB25" i="7"/>
  <c r="AA25" i="7"/>
  <c r="Y25" i="7"/>
  <c r="X25" i="7"/>
  <c r="V25" i="7"/>
  <c r="U25" i="7"/>
  <c r="S25" i="7"/>
  <c r="R25" i="7"/>
  <c r="K25" i="7"/>
  <c r="I25" i="7"/>
  <c r="AS24" i="7"/>
  <c r="AK24" i="7"/>
  <c r="AJ24" i="7"/>
  <c r="AH24" i="7"/>
  <c r="AG24" i="7"/>
  <c r="AE24" i="7"/>
  <c r="AD24" i="7"/>
  <c r="AB24" i="7"/>
  <c r="AA24" i="7"/>
  <c r="Y24" i="7"/>
  <c r="X24" i="7"/>
  <c r="V24" i="7"/>
  <c r="U24" i="7"/>
  <c r="S24" i="7"/>
  <c r="R24" i="7"/>
  <c r="K24" i="7"/>
  <c r="I24" i="7"/>
  <c r="AS23" i="7"/>
  <c r="AT23" i="7" s="1"/>
  <c r="AT22" i="7" s="1"/>
  <c r="AT19" i="7" s="1"/>
  <c r="AK23" i="7"/>
  <c r="AJ23" i="7"/>
  <c r="AH23" i="7"/>
  <c r="AG23" i="7"/>
  <c r="AE23" i="7"/>
  <c r="AD23" i="7"/>
  <c r="AB23" i="7"/>
  <c r="AA23" i="7"/>
  <c r="Y23" i="7"/>
  <c r="X23" i="7"/>
  <c r="V23" i="7"/>
  <c r="U23" i="7"/>
  <c r="S23" i="7"/>
  <c r="R23" i="7"/>
  <c r="K23" i="7"/>
  <c r="I23" i="7"/>
  <c r="AS22" i="7"/>
  <c r="AK22" i="7"/>
  <c r="AJ22" i="7"/>
  <c r="AH22" i="7"/>
  <c r="AG22" i="7"/>
  <c r="AE22" i="7"/>
  <c r="AD22" i="7"/>
  <c r="AB22" i="7"/>
  <c r="AA22" i="7"/>
  <c r="Y22" i="7"/>
  <c r="X22" i="7"/>
  <c r="V22" i="7"/>
  <c r="U22" i="7"/>
  <c r="S22" i="7"/>
  <c r="R22" i="7"/>
  <c r="K22" i="7"/>
  <c r="I22" i="7"/>
  <c r="M22" i="7" s="1"/>
  <c r="AK17" i="7"/>
  <c r="AJ17" i="7"/>
  <c r="AH17" i="7"/>
  <c r="AG17" i="7"/>
  <c r="AE17" i="7"/>
  <c r="AD17" i="7"/>
  <c r="AB17" i="7"/>
  <c r="AA17" i="7"/>
  <c r="Y17" i="7"/>
  <c r="X17" i="7"/>
  <c r="V17" i="7"/>
  <c r="U17" i="7"/>
  <c r="S17" i="7"/>
  <c r="R17" i="7"/>
  <c r="I17" i="7"/>
  <c r="AS16" i="7"/>
  <c r="AT16" i="7" s="1"/>
  <c r="AK16" i="7"/>
  <c r="AJ16" i="7"/>
  <c r="AH16" i="7"/>
  <c r="AG16" i="7"/>
  <c r="AE16" i="7"/>
  <c r="AD16" i="7"/>
  <c r="AB16" i="7"/>
  <c r="AA16" i="7"/>
  <c r="Y16" i="7"/>
  <c r="X16" i="7"/>
  <c r="V16" i="7"/>
  <c r="U16" i="7"/>
  <c r="S16" i="7"/>
  <c r="R16" i="7"/>
  <c r="I16" i="7"/>
  <c r="M16" i="7" s="1"/>
  <c r="AK15" i="7"/>
  <c r="AJ15" i="7"/>
  <c r="AH15" i="7"/>
  <c r="AG15" i="7"/>
  <c r="AE15" i="7"/>
  <c r="AD15" i="7"/>
  <c r="AB15" i="7"/>
  <c r="AA15" i="7"/>
  <c r="Y15" i="7"/>
  <c r="X15" i="7"/>
  <c r="V15" i="7"/>
  <c r="U15" i="7"/>
  <c r="S15" i="7"/>
  <c r="R15" i="7"/>
  <c r="I15" i="7"/>
  <c r="AN14" i="7"/>
  <c r="AQ14" i="7" s="1"/>
  <c r="AK14" i="7"/>
  <c r="AJ14" i="7"/>
  <c r="AH14" i="7"/>
  <c r="AG14" i="7"/>
  <c r="AE14" i="7"/>
  <c r="AD14" i="7"/>
  <c r="AB14" i="7"/>
  <c r="AA14" i="7"/>
  <c r="Y14" i="7"/>
  <c r="X14" i="7"/>
  <c r="V14" i="7"/>
  <c r="U14" i="7"/>
  <c r="S14" i="7"/>
  <c r="R14" i="7"/>
  <c r="AL8" i="7"/>
  <c r="AO195" i="7"/>
  <c r="M103" i="7"/>
  <c r="M24" i="7"/>
  <c r="M112" i="7"/>
  <c r="M98" i="7"/>
  <c r="M160" i="7"/>
  <c r="M165" i="7"/>
  <c r="M225" i="7"/>
  <c r="M228" i="7"/>
  <c r="M236" i="7"/>
  <c r="AQ121" i="7" l="1"/>
  <c r="AQ100" i="7"/>
  <c r="AO17" i="7"/>
  <c r="AQ182" i="7"/>
  <c r="AQ236" i="7"/>
  <c r="AO126" i="7"/>
  <c r="AQ202" i="7"/>
  <c r="AQ218" i="7"/>
  <c r="AQ81" i="7"/>
  <c r="AQ203" i="7"/>
  <c r="AQ175" i="7"/>
  <c r="AQ39" i="7"/>
  <c r="AQ185" i="7"/>
  <c r="AP132" i="7"/>
  <c r="AO63" i="7"/>
  <c r="AO22" i="7"/>
  <c r="AO142" i="7"/>
  <c r="AQ159" i="7"/>
  <c r="AO121" i="7"/>
  <c r="AO240" i="7"/>
  <c r="AM35" i="7"/>
  <c r="AP126" i="7"/>
  <c r="AP175" i="7"/>
  <c r="AP155" i="7"/>
  <c r="AP68" i="7"/>
  <c r="AQ49" i="7"/>
  <c r="AQ93" i="7"/>
  <c r="M28" i="7"/>
  <c r="AQ28" i="7" s="1"/>
  <c r="AP146" i="7"/>
  <c r="AP210" i="7"/>
  <c r="AQ209" i="7"/>
  <c r="AQ196" i="7"/>
  <c r="AP129" i="7"/>
  <c r="AP151" i="7"/>
  <c r="AO170" i="7"/>
  <c r="AO117" i="7"/>
  <c r="M126" i="7"/>
  <c r="AO74" i="7"/>
  <c r="AP150" i="7"/>
  <c r="AO124" i="7"/>
  <c r="AP200" i="7"/>
  <c r="AQ94" i="7"/>
  <c r="AO179" i="7"/>
  <c r="AQ160" i="7"/>
  <c r="AO239" i="7"/>
  <c r="AO218" i="7"/>
  <c r="AQ77" i="7"/>
  <c r="AO238" i="7"/>
  <c r="AQ216" i="7"/>
  <c r="AQ172" i="7"/>
  <c r="AP125" i="7"/>
  <c r="AQ150" i="7"/>
  <c r="AQ33" i="7"/>
  <c r="AP154" i="7"/>
  <c r="AQ148" i="7"/>
  <c r="AO234" i="7"/>
  <c r="AM170" i="7"/>
  <c r="AP170" i="7" s="1"/>
  <c r="AQ237" i="7"/>
  <c r="AO86" i="7"/>
  <c r="AO219" i="7"/>
  <c r="AO92" i="7"/>
  <c r="AO172" i="7"/>
  <c r="AQ169" i="7"/>
  <c r="AQ181" i="7"/>
  <c r="AQ133" i="7"/>
  <c r="AQ73" i="7"/>
  <c r="AQ230" i="7"/>
  <c r="M115" i="7"/>
  <c r="AQ115" i="7" s="1"/>
  <c r="AQ195" i="7"/>
  <c r="AM198" i="7"/>
  <c r="AP198" i="7" s="1"/>
  <c r="M102" i="7"/>
  <c r="AQ102" i="7" s="1"/>
  <c r="AO102" i="7"/>
  <c r="AM143" i="7"/>
  <c r="AP143" i="7" s="1"/>
  <c r="M222" i="7"/>
  <c r="AQ222" i="7" s="1"/>
  <c r="AO222" i="7"/>
  <c r="M118" i="7"/>
  <c r="AQ118" i="7" s="1"/>
  <c r="AO118" i="7"/>
  <c r="AQ174" i="7"/>
  <c r="AM192" i="7"/>
  <c r="AP192" i="7" s="1"/>
  <c r="AQ72" i="7"/>
  <c r="AO45" i="7"/>
  <c r="M106" i="7"/>
  <c r="AQ106" i="7" s="1"/>
  <c r="AO106" i="7"/>
  <c r="AO145" i="7"/>
  <c r="AO207" i="7"/>
  <c r="M207" i="7"/>
  <c r="AQ207" i="7" s="1"/>
  <c r="AQ52" i="7"/>
  <c r="AP153" i="7"/>
  <c r="AO95" i="7"/>
  <c r="M95" i="7"/>
  <c r="AQ95" i="7" s="1"/>
  <c r="AM138" i="7"/>
  <c r="AP138" i="7" s="1"/>
  <c r="AO197" i="7"/>
  <c r="AP35" i="7"/>
  <c r="AT221" i="7"/>
  <c r="AT220" i="7" s="1"/>
  <c r="AO182" i="7"/>
  <c r="AQ90" i="7"/>
  <c r="AP208" i="7"/>
  <c r="AQ214" i="7"/>
  <c r="AQ153" i="7"/>
  <c r="AM82" i="7"/>
  <c r="AP82" i="7" s="1"/>
  <c r="AQ151" i="7"/>
  <c r="AM169" i="7"/>
  <c r="AP169" i="7" s="1"/>
  <c r="AM121" i="7"/>
  <c r="AP121" i="7" s="1"/>
  <c r="AT176" i="7"/>
  <c r="AP186" i="7"/>
  <c r="AQ226" i="7"/>
  <c r="AP100" i="7"/>
  <c r="AQ225" i="7"/>
  <c r="AQ87" i="7"/>
  <c r="AQ205" i="7"/>
  <c r="AQ82" i="7"/>
  <c r="AQ40" i="7"/>
  <c r="AP69" i="7"/>
  <c r="AO152" i="7"/>
  <c r="AO235" i="7"/>
  <c r="AP216" i="7"/>
  <c r="AQ240" i="7"/>
  <c r="S241" i="7"/>
  <c r="AQ161" i="7"/>
  <c r="AP70" i="7"/>
  <c r="AO230" i="7"/>
  <c r="AQ120" i="7"/>
  <c r="AP201" i="7"/>
  <c r="AQ96" i="7"/>
  <c r="AP90" i="7"/>
  <c r="AQ22" i="7"/>
  <c r="AO196" i="7"/>
  <c r="AO228" i="7"/>
  <c r="AQ234" i="7"/>
  <c r="AP147" i="7"/>
  <c r="AM89" i="7"/>
  <c r="AP89" i="7" s="1"/>
  <c r="AP71" i="7"/>
  <c r="AO227" i="7"/>
  <c r="AO187" i="7"/>
  <c r="AO67" i="7"/>
  <c r="AP187" i="7"/>
  <c r="AQ228" i="7"/>
  <c r="AM123" i="7"/>
  <c r="AP123" i="7" s="1"/>
  <c r="AM164" i="7"/>
  <c r="AP164" i="7" s="1"/>
  <c r="AQ190" i="7"/>
  <c r="AM226" i="7"/>
  <c r="AP226" i="7" s="1"/>
  <c r="AM100" i="7"/>
  <c r="AM45" i="7"/>
  <c r="AP45" i="7" s="1"/>
  <c r="AQ227" i="7"/>
  <c r="AM112" i="7"/>
  <c r="AP112" i="7" s="1"/>
  <c r="AO138" i="7"/>
  <c r="AQ132" i="7"/>
  <c r="AQ124" i="7"/>
  <c r="AQ110" i="7"/>
  <c r="AO105" i="7"/>
  <c r="AO122" i="7"/>
  <c r="AP133" i="7"/>
  <c r="AQ164" i="7"/>
  <c r="AO25" i="7"/>
  <c r="AO41" i="7"/>
  <c r="AO236" i="7"/>
  <c r="AQ32" i="7"/>
  <c r="AM94" i="7"/>
  <c r="AP94" i="7" s="1"/>
  <c r="AO133" i="7"/>
  <c r="AO73" i="7"/>
  <c r="AM49" i="7"/>
  <c r="AP49" i="7" s="1"/>
  <c r="AQ104" i="7"/>
  <c r="AO112" i="7"/>
  <c r="AO52" i="7"/>
  <c r="AQ224" i="7"/>
  <c r="AQ220" i="7"/>
  <c r="AO191" i="7"/>
  <c r="AO51" i="7"/>
  <c r="M154" i="7"/>
  <c r="AQ154" i="7" s="1"/>
  <c r="AP159" i="7"/>
  <c r="AO150" i="7"/>
  <c r="AO130" i="7"/>
  <c r="AO90" i="7"/>
  <c r="AO217" i="7"/>
  <c r="AO209" i="7"/>
  <c r="AO149" i="7"/>
  <c r="AO109" i="7"/>
  <c r="AO69" i="7"/>
  <c r="AO49" i="7"/>
  <c r="AO80" i="7"/>
  <c r="AO114" i="7"/>
  <c r="AQ201" i="7"/>
  <c r="AO38" i="7"/>
  <c r="AQ170" i="7"/>
  <c r="AQ60" i="7"/>
  <c r="AO23" i="7"/>
  <c r="M23" i="7"/>
  <c r="AQ23" i="7" s="1"/>
  <c r="AP73" i="7"/>
  <c r="AT214" i="7"/>
  <c r="AT213" i="7" s="1"/>
  <c r="AT181" i="7"/>
  <c r="AO135" i="7"/>
  <c r="AM162" i="7"/>
  <c r="AP162" i="7" s="1"/>
  <c r="AQ180" i="7"/>
  <c r="M68" i="7"/>
  <c r="AQ68" i="7" s="1"/>
  <c r="M147" i="7"/>
  <c r="AQ147" i="7" s="1"/>
  <c r="AO147" i="7"/>
  <c r="AO202" i="7"/>
  <c r="AO212" i="7"/>
  <c r="M212" i="7"/>
  <c r="AQ212" i="7" s="1"/>
  <c r="AP131" i="7"/>
  <c r="AT198" i="7"/>
  <c r="AT160" i="7"/>
  <c r="AO178" i="7"/>
  <c r="AO158" i="7"/>
  <c r="AO177" i="7"/>
  <c r="AO47" i="7"/>
  <c r="AM50" i="7"/>
  <c r="AP50" i="7" s="1"/>
  <c r="AO62" i="7"/>
  <c r="AM57" i="7"/>
  <c r="AP57" i="7" s="1"/>
  <c r="AM61" i="7"/>
  <c r="AP61" i="7" s="1"/>
  <c r="AP74" i="7"/>
  <c r="AQ130" i="7"/>
  <c r="AM161" i="7"/>
  <c r="AP161" i="7" s="1"/>
  <c r="AO24" i="7"/>
  <c r="M168" i="7"/>
  <c r="AQ168" i="7" s="1"/>
  <c r="AO168" i="7"/>
  <c r="AQ125" i="7"/>
  <c r="AQ98" i="7"/>
  <c r="M105" i="7"/>
  <c r="AQ105" i="7" s="1"/>
  <c r="AM47" i="7"/>
  <c r="AP47" i="7" s="1"/>
  <c r="AM92" i="7"/>
  <c r="AP92" i="7" s="1"/>
  <c r="AO141" i="7"/>
  <c r="AO215" i="7"/>
  <c r="M215" i="7"/>
  <c r="AQ215" i="7" s="1"/>
  <c r="AQ197" i="7"/>
  <c r="AM37" i="7"/>
  <c r="AP37" i="7" s="1"/>
  <c r="AM181" i="7"/>
  <c r="AP181" i="7" s="1"/>
  <c r="M127" i="7"/>
  <c r="AQ127" i="7" s="1"/>
  <c r="AQ229" i="7"/>
  <c r="AM26" i="7"/>
  <c r="AP26" i="7" s="1"/>
  <c r="AO200" i="7"/>
  <c r="M200" i="7"/>
  <c r="AQ200" i="7" s="1"/>
  <c r="AO21" i="7"/>
  <c r="AQ165" i="7"/>
  <c r="AM42" i="7"/>
  <c r="AP42" i="7" s="1"/>
  <c r="AH241" i="7"/>
  <c r="M114" i="7"/>
  <c r="AQ114" i="7" s="1"/>
  <c r="AM30" i="7"/>
  <c r="AP30" i="7" s="1"/>
  <c r="AM29" i="7"/>
  <c r="AP29" i="7" s="1"/>
  <c r="AM197" i="7"/>
  <c r="AP197" i="7" s="1"/>
  <c r="AM55" i="7"/>
  <c r="AP55" i="7" s="1"/>
  <c r="AM23" i="7"/>
  <c r="AP23" i="7" s="1"/>
  <c r="AM105" i="7"/>
  <c r="AP105" i="7" s="1"/>
  <c r="AM229" i="7"/>
  <c r="AP229" i="7" s="1"/>
  <c r="AM182" i="7"/>
  <c r="AP182" i="7" s="1"/>
  <c r="AO223" i="7"/>
  <c r="M75" i="7"/>
  <c r="AQ75" i="7" s="1"/>
  <c r="AO231" i="7"/>
  <c r="AO111" i="7"/>
  <c r="AO94" i="7"/>
  <c r="M41" i="7"/>
  <c r="AQ41" i="7" s="1"/>
  <c r="AM179" i="7"/>
  <c r="AP179" i="7" s="1"/>
  <c r="AO87" i="7"/>
  <c r="AM53" i="7"/>
  <c r="AP53" i="7" s="1"/>
  <c r="AO101" i="7"/>
  <c r="AM106" i="7"/>
  <c r="AP106" i="7" s="1"/>
  <c r="AO169" i="7"/>
  <c r="AO129" i="7"/>
  <c r="AO89" i="7"/>
  <c r="M74" i="7"/>
  <c r="AQ74" i="7" s="1"/>
  <c r="AT65" i="7"/>
  <c r="AQ83" i="7"/>
  <c r="AO139" i="7"/>
  <c r="AQ177" i="7"/>
  <c r="AQ129" i="7"/>
  <c r="AO70" i="7"/>
  <c r="M70" i="7"/>
  <c r="AQ70" i="7" s="1"/>
  <c r="AM46" i="7"/>
  <c r="AP46" i="7" s="1"/>
  <c r="AT238" i="7"/>
  <c r="AT235" i="7" s="1"/>
  <c r="AQ126" i="7"/>
  <c r="AM165" i="7"/>
  <c r="AP165" i="7" s="1"/>
  <c r="AM63" i="7"/>
  <c r="AP63" i="7" s="1"/>
  <c r="AO48" i="7"/>
  <c r="M48" i="7"/>
  <c r="AQ48" i="7" s="1"/>
  <c r="M76" i="7"/>
  <c r="AQ76" i="7" s="1"/>
  <c r="AO76" i="7"/>
  <c r="AM40" i="7"/>
  <c r="AP40" i="7" s="1"/>
  <c r="M166" i="7"/>
  <c r="AQ166" i="7" s="1"/>
  <c r="AO166" i="7"/>
  <c r="AO232" i="7"/>
  <c r="AB241" i="7"/>
  <c r="AO108" i="7"/>
  <c r="M108" i="7"/>
  <c r="AQ108" i="7" s="1"/>
  <c r="AM38" i="7"/>
  <c r="AP38" i="7" s="1"/>
  <c r="AM120" i="7"/>
  <c r="AP120" i="7" s="1"/>
  <c r="AM220" i="7"/>
  <c r="AP220" i="7" s="1"/>
  <c r="M66" i="7"/>
  <c r="AQ66" i="7" s="1"/>
  <c r="AO66" i="7"/>
  <c r="AM25" i="7"/>
  <c r="AP25" i="7" s="1"/>
  <c r="AQ27" i="7"/>
  <c r="AQ199" i="7"/>
  <c r="AO159" i="7"/>
  <c r="AQ56" i="7"/>
  <c r="AO193" i="7"/>
  <c r="AO54" i="7"/>
  <c r="AQ55" i="7"/>
  <c r="AQ135" i="7"/>
  <c r="AP185" i="7"/>
  <c r="M134" i="7"/>
  <c r="AQ134" i="7" s="1"/>
  <c r="AO134" i="7"/>
  <c r="AO171" i="7"/>
  <c r="AQ186" i="7"/>
  <c r="AP134" i="7"/>
  <c r="AO110" i="7"/>
  <c r="AQ43" i="7"/>
  <c r="AQ198" i="7"/>
  <c r="AO229" i="7"/>
  <c r="M141" i="7"/>
  <c r="AQ141" i="7" s="1"/>
  <c r="AM118" i="7"/>
  <c r="AP118" i="7" s="1"/>
  <c r="AM136" i="7"/>
  <c r="AP136" i="7" s="1"/>
  <c r="AO156" i="7"/>
  <c r="M156" i="7"/>
  <c r="AQ156" i="7" s="1"/>
  <c r="AM180" i="7"/>
  <c r="AP180" i="7" s="1"/>
  <c r="M217" i="7"/>
  <c r="AQ217" i="7" s="1"/>
  <c r="AM191" i="7"/>
  <c r="M138" i="7"/>
  <c r="AQ138" i="7" s="1"/>
  <c r="AO180" i="7"/>
  <c r="M38" i="7"/>
  <c r="AQ38" i="7" s="1"/>
  <c r="AM140" i="7"/>
  <c r="AP140" i="7" s="1"/>
  <c r="AM172" i="7"/>
  <c r="AP172" i="7" s="1"/>
  <c r="AM183" i="7"/>
  <c r="AP183" i="7" s="1"/>
  <c r="AM184" i="7"/>
  <c r="AP184" i="7" s="1"/>
  <c r="AM234" i="7"/>
  <c r="AP234" i="7" s="1"/>
  <c r="AM235" i="7"/>
  <c r="AP235" i="7" s="1"/>
  <c r="AQ208" i="7"/>
  <c r="AQ231" i="7"/>
  <c r="AQ109" i="7"/>
  <c r="AQ89" i="7"/>
  <c r="AQ69" i="7"/>
  <c r="AQ137" i="7"/>
  <c r="AM15" i="7"/>
  <c r="AP15" i="7" s="1"/>
  <c r="AO33" i="7"/>
  <c r="AO42" i="7"/>
  <c r="AQ187" i="7"/>
  <c r="AM48" i="7"/>
  <c r="AP48" i="7" s="1"/>
  <c r="M53" i="7"/>
  <c r="AQ53" i="7" s="1"/>
  <c r="AO88" i="7"/>
  <c r="AM109" i="7"/>
  <c r="AP109" i="7" s="1"/>
  <c r="AM214" i="7"/>
  <c r="AP214" i="7" s="1"/>
  <c r="AM223" i="7"/>
  <c r="AP223" i="7" s="1"/>
  <c r="AO137" i="7"/>
  <c r="AO18" i="7"/>
  <c r="AM110" i="7"/>
  <c r="AP110" i="7" s="1"/>
  <c r="AQ128" i="7"/>
  <c r="AQ65" i="7"/>
  <c r="AQ30" i="7"/>
  <c r="AO82" i="7"/>
  <c r="AM102" i="7"/>
  <c r="AP102" i="7" s="1"/>
  <c r="AO220" i="7"/>
  <c r="AQ149" i="7"/>
  <c r="AQ193" i="7"/>
  <c r="AQ51" i="7"/>
  <c r="AT226" i="7"/>
  <c r="AT225" i="7" s="1"/>
  <c r="AO175" i="7"/>
  <c r="AM27" i="7"/>
  <c r="AM93" i="7"/>
  <c r="AP93" i="7" s="1"/>
  <c r="AO143" i="7"/>
  <c r="AP145" i="7"/>
  <c r="AM232" i="7"/>
  <c r="AP232" i="7" s="1"/>
  <c r="AQ62" i="7"/>
  <c r="M143" i="7"/>
  <c r="AQ143" i="7" s="1"/>
  <c r="AQ191" i="7"/>
  <c r="U241" i="7"/>
  <c r="AQ26" i="7"/>
  <c r="AM36" i="7"/>
  <c r="AP36" i="7" s="1"/>
  <c r="AQ85" i="7"/>
  <c r="AQ176" i="7"/>
  <c r="AO60" i="7"/>
  <c r="AP124" i="7"/>
  <c r="AP75" i="7"/>
  <c r="AM60" i="7"/>
  <c r="AP60" i="7" s="1"/>
  <c r="AQ142" i="7"/>
  <c r="M88" i="7"/>
  <c r="AQ88" i="7" s="1"/>
  <c r="AQ103" i="7"/>
  <c r="AQ44" i="7"/>
  <c r="AP85" i="7"/>
  <c r="AQ97" i="7"/>
  <c r="AP191" i="7"/>
  <c r="AO213" i="7"/>
  <c r="AO185" i="7"/>
  <c r="AO206" i="7"/>
  <c r="AT164" i="7"/>
  <c r="AO224" i="7"/>
  <c r="AO164" i="7"/>
  <c r="AO144" i="7"/>
  <c r="AO104" i="7"/>
  <c r="AO84" i="7"/>
  <c r="AO44" i="7"/>
  <c r="AQ152" i="7"/>
  <c r="AM80" i="7"/>
  <c r="AP80" i="7" s="1"/>
  <c r="K241" i="7"/>
  <c r="K243" i="7" s="1"/>
  <c r="AO183" i="7"/>
  <c r="M183" i="7"/>
  <c r="AQ183" i="7" s="1"/>
  <c r="AT192" i="7"/>
  <c r="AT191" i="7" s="1"/>
  <c r="AM66" i="7"/>
  <c r="AP66" i="7" s="1"/>
  <c r="AM28" i="7"/>
  <c r="AP28" i="7" s="1"/>
  <c r="M35" i="7"/>
  <c r="AQ35" i="7" s="1"/>
  <c r="AO35" i="7"/>
  <c r="M145" i="7"/>
  <c r="AQ145" i="7" s="1"/>
  <c r="AM99" i="7"/>
  <c r="AP99" i="7" s="1"/>
  <c r="AM64" i="7"/>
  <c r="AM44" i="7"/>
  <c r="AP44" i="7" s="1"/>
  <c r="AM24" i="7"/>
  <c r="AD241" i="7"/>
  <c r="AO192" i="7"/>
  <c r="M192" i="7"/>
  <c r="AQ192" i="7" s="1"/>
  <c r="AO136" i="7"/>
  <c r="M238" i="7"/>
  <c r="AQ238" i="7" s="1"/>
  <c r="AK241" i="7"/>
  <c r="M79" i="7"/>
  <c r="AQ79" i="7" s="1"/>
  <c r="AO79" i="7"/>
  <c r="AQ91" i="7"/>
  <c r="AM78" i="7"/>
  <c r="AP78" i="7" s="1"/>
  <c r="AT170" i="7"/>
  <c r="AP16" i="7"/>
  <c r="M15" i="7"/>
  <c r="AO15" i="7"/>
  <c r="M47" i="7"/>
  <c r="AQ47" i="7" s="1"/>
  <c r="X243" i="7"/>
  <c r="AD243" i="7"/>
  <c r="AO162" i="7"/>
  <c r="M162" i="7"/>
  <c r="AQ162" i="7" s="1"/>
  <c r="AM117" i="7"/>
  <c r="AP117" i="7" s="1"/>
  <c r="AM97" i="7"/>
  <c r="AP97" i="7" s="1"/>
  <c r="AM77" i="7"/>
  <c r="AP77" i="7" s="1"/>
  <c r="Y241" i="7"/>
  <c r="AJ241" i="7"/>
  <c r="AM122" i="7"/>
  <c r="AP122" i="7" s="1"/>
  <c r="AM178" i="7"/>
  <c r="AP178" i="7" s="1"/>
  <c r="AM130" i="7"/>
  <c r="AP130" i="7" s="1"/>
  <c r="AM116" i="7"/>
  <c r="AP116" i="7" s="1"/>
  <c r="AM96" i="7"/>
  <c r="AP96" i="7" s="1"/>
  <c r="AM76" i="7"/>
  <c r="AP76" i="7" s="1"/>
  <c r="AT203" i="7"/>
  <c r="AM168" i="7"/>
  <c r="AP168" i="7" s="1"/>
  <c r="AM176" i="7"/>
  <c r="AP176" i="7" s="1"/>
  <c r="AM158" i="7"/>
  <c r="AP158" i="7" s="1"/>
  <c r="AM59" i="7"/>
  <c r="AP59" i="7" s="1"/>
  <c r="AM39" i="7"/>
  <c r="AP39" i="7" s="1"/>
  <c r="AO198" i="7"/>
  <c r="AQ107" i="7"/>
  <c r="AM157" i="7"/>
  <c r="AT76" i="7"/>
  <c r="AM237" i="7"/>
  <c r="AP237" i="7" s="1"/>
  <c r="AM195" i="7"/>
  <c r="AM103" i="7"/>
  <c r="AP103" i="7" s="1"/>
  <c r="AM108" i="7"/>
  <c r="AP108" i="7" s="1"/>
  <c r="AO113" i="7"/>
  <c r="M113" i="7"/>
  <c r="AQ113" i="7" s="1"/>
  <c r="AO119" i="7"/>
  <c r="M119" i="7"/>
  <c r="AQ119" i="7" s="1"/>
  <c r="AM204" i="7"/>
  <c r="AP204" i="7" s="1"/>
  <c r="M219" i="7"/>
  <c r="AQ219" i="7" s="1"/>
  <c r="AO58" i="7"/>
  <c r="M58" i="7"/>
  <c r="AQ58" i="7" s="1"/>
  <c r="AM193" i="7"/>
  <c r="AP193" i="7" s="1"/>
  <c r="AM156" i="7"/>
  <c r="AP156" i="7" s="1"/>
  <c r="AO61" i="7"/>
  <c r="M61" i="7"/>
  <c r="AQ61" i="7" s="1"/>
  <c r="AJ243" i="7"/>
  <c r="AE241" i="7"/>
  <c r="M146" i="7"/>
  <c r="AQ146" i="7" s="1"/>
  <c r="AO146" i="7"/>
  <c r="AP64" i="7"/>
  <c r="AQ31" i="7"/>
  <c r="AT47" i="7"/>
  <c r="AM107" i="7"/>
  <c r="AP107" i="7" s="1"/>
  <c r="AM141" i="7"/>
  <c r="AP141" i="7" s="1"/>
  <c r="AM228" i="7"/>
  <c r="AP228" i="7" s="1"/>
  <c r="AO71" i="7"/>
  <c r="AP127" i="7"/>
  <c r="AO194" i="7"/>
  <c r="M194" i="7"/>
  <c r="AQ194" i="7" s="1"/>
  <c r="AM225" i="7"/>
  <c r="AP225" i="7" s="1"/>
  <c r="AM209" i="7"/>
  <c r="AP209" i="7" s="1"/>
  <c r="AM111" i="7"/>
  <c r="AP111" i="7" s="1"/>
  <c r="AM91" i="7"/>
  <c r="AP91" i="7" s="1"/>
  <c r="AO37" i="7"/>
  <c r="M37" i="7"/>
  <c r="AQ37" i="7" s="1"/>
  <c r="AM51" i="7"/>
  <c r="AP51" i="7" s="1"/>
  <c r="AM194" i="7"/>
  <c r="AP194" i="7" s="1"/>
  <c r="AN241" i="7"/>
  <c r="AM41" i="7"/>
  <c r="AP41" i="7" s="1"/>
  <c r="AM101" i="7"/>
  <c r="AP101" i="7" s="1"/>
  <c r="AO140" i="7"/>
  <c r="M140" i="7"/>
  <c r="AQ140" i="7" s="1"/>
  <c r="AO174" i="7"/>
  <c r="AQ131" i="7"/>
  <c r="AM224" i="7"/>
  <c r="AP224" i="7" s="1"/>
  <c r="P241" i="7"/>
  <c r="M167" i="7"/>
  <c r="AQ167" i="7" s="1"/>
  <c r="AO167" i="7"/>
  <c r="AO64" i="7"/>
  <c r="M64" i="7"/>
  <c r="AQ64" i="7" s="1"/>
  <c r="M46" i="7"/>
  <c r="AQ46" i="7" s="1"/>
  <c r="AO46" i="7"/>
  <c r="AO173" i="7"/>
  <c r="M173" i="7"/>
  <c r="AQ173" i="7" s="1"/>
  <c r="AP14" i="7"/>
  <c r="AM33" i="7"/>
  <c r="AP33" i="7" s="1"/>
  <c r="V241" i="7"/>
  <c r="AQ233" i="7"/>
  <c r="AQ189" i="7"/>
  <c r="AM142" i="7"/>
  <c r="AP142" i="7" s="1"/>
  <c r="M45" i="7"/>
  <c r="AQ45" i="7" s="1"/>
  <c r="AM22" i="7"/>
  <c r="AP22" i="7" s="1"/>
  <c r="AT25" i="7"/>
  <c r="AM196" i="7"/>
  <c r="AP196" i="7" s="1"/>
  <c r="AO131" i="7"/>
  <c r="AM222" i="7"/>
  <c r="AP222" i="7" s="1"/>
  <c r="AO56" i="7"/>
  <c r="AO36" i="7"/>
  <c r="M36" i="7"/>
  <c r="AQ36" i="7" s="1"/>
  <c r="AO163" i="7"/>
  <c r="M163" i="7"/>
  <c r="AQ163" i="7" s="1"/>
  <c r="AA243" i="7"/>
  <c r="AO27" i="7"/>
  <c r="U243" i="7"/>
  <c r="AA241" i="7"/>
  <c r="AM31" i="7"/>
  <c r="AP31" i="7" s="1"/>
  <c r="AQ171" i="7"/>
  <c r="AP157" i="7"/>
  <c r="AO211" i="7"/>
  <c r="M211" i="7"/>
  <c r="AQ211" i="7" s="1"/>
  <c r="AM221" i="7"/>
  <c r="AP221" i="7" s="1"/>
  <c r="AM188" i="7"/>
  <c r="AP188" i="7" s="1"/>
  <c r="AM171" i="7"/>
  <c r="AP171" i="7" s="1"/>
  <c r="AM52" i="7"/>
  <c r="AP52" i="7" s="1"/>
  <c r="AM20" i="7"/>
  <c r="AP20" i="7" s="1"/>
  <c r="AM205" i="7"/>
  <c r="AP205" i="7" s="1"/>
  <c r="AM79" i="7"/>
  <c r="AP79" i="7" s="1"/>
  <c r="AQ111" i="7"/>
  <c r="M157" i="7"/>
  <c r="AQ157" i="7" s="1"/>
  <c r="AO157" i="7"/>
  <c r="AM240" i="7"/>
  <c r="AP240" i="7" s="1"/>
  <c r="AQ101" i="7"/>
  <c r="AP27" i="7"/>
  <c r="AO120" i="7"/>
  <c r="M188" i="7"/>
  <c r="AQ188" i="7" s="1"/>
  <c r="AO188" i="7"/>
  <c r="AM177" i="7"/>
  <c r="AP177" i="7" s="1"/>
  <c r="AM119" i="7"/>
  <c r="AP119" i="7" s="1"/>
  <c r="M78" i="7"/>
  <c r="AQ78" i="7" s="1"/>
  <c r="AP72" i="7"/>
  <c r="M210" i="7"/>
  <c r="AQ210" i="7" s="1"/>
  <c r="AO210" i="7"/>
  <c r="O241" i="7"/>
  <c r="AO107" i="7"/>
  <c r="AM166" i="7"/>
  <c r="AP166" i="7" s="1"/>
  <c r="AO40" i="7"/>
  <c r="AM34" i="7"/>
  <c r="AP34" i="7" s="1"/>
  <c r="R241" i="7"/>
  <c r="M34" i="7"/>
  <c r="AQ34" i="7" s="1"/>
  <c r="AO34" i="7"/>
  <c r="AM58" i="7"/>
  <c r="AP58" i="7" s="1"/>
  <c r="M155" i="7"/>
  <c r="AQ155" i="7" s="1"/>
  <c r="M71" i="7"/>
  <c r="AQ71" i="7" s="1"/>
  <c r="AM114" i="7"/>
  <c r="AP114" i="7" s="1"/>
  <c r="AM167" i="7"/>
  <c r="AP167" i="7" s="1"/>
  <c r="M86" i="7"/>
  <c r="AQ86" i="7" s="1"/>
  <c r="M17" i="7"/>
  <c r="AQ17" i="7" s="1"/>
  <c r="AO116" i="7"/>
  <c r="M25" i="7"/>
  <c r="AQ25" i="7" s="1"/>
  <c r="X241" i="7"/>
  <c r="M57" i="7"/>
  <c r="AQ57" i="7" s="1"/>
  <c r="AO151" i="7"/>
  <c r="AM56" i="7"/>
  <c r="AP56" i="7" s="1"/>
  <c r="AO72" i="7"/>
  <c r="AO153" i="7"/>
  <c r="AP202" i="7"/>
  <c r="AM239" i="7"/>
  <c r="AP239" i="7" s="1"/>
  <c r="AM219" i="7"/>
  <c r="AP219" i="7" s="1"/>
  <c r="AM189" i="7"/>
  <c r="AP189" i="7" s="1"/>
  <c r="AM173" i="7"/>
  <c r="AP173" i="7" s="1"/>
  <c r="AM144" i="7"/>
  <c r="AP144" i="7" s="1"/>
  <c r="AM113" i="7"/>
  <c r="AP113" i="7" s="1"/>
  <c r="M80" i="7"/>
  <c r="AQ80" i="7" s="1"/>
  <c r="AO43" i="7"/>
  <c r="AM81" i="7"/>
  <c r="AP81" i="7" s="1"/>
  <c r="M99" i="7"/>
  <c r="AQ99" i="7" s="1"/>
  <c r="AO99" i="7"/>
  <c r="M239" i="7"/>
  <c r="AQ239" i="7" s="1"/>
  <c r="AM62" i="7"/>
  <c r="AP62" i="7" s="1"/>
  <c r="AP152" i="7"/>
  <c r="AM238" i="7"/>
  <c r="AP238" i="7" s="1"/>
  <c r="AM43" i="7"/>
  <c r="AP43" i="7" s="1"/>
  <c r="AQ67" i="7"/>
  <c r="AO237" i="7"/>
  <c r="AM32" i="7"/>
  <c r="AP32" i="7" s="1"/>
  <c r="AM88" i="7"/>
  <c r="AP88" i="7" s="1"/>
  <c r="AO148" i="7"/>
  <c r="AO59" i="7"/>
  <c r="AM203" i="7"/>
  <c r="AP203" i="7" s="1"/>
  <c r="AO199" i="7"/>
  <c r="AM87" i="7"/>
  <c r="AP87" i="7" s="1"/>
  <c r="AO31" i="7"/>
  <c r="AQ158" i="7"/>
  <c r="AM233" i="7"/>
  <c r="AP233" i="7" s="1"/>
  <c r="AM139" i="7"/>
  <c r="AP139" i="7" s="1"/>
  <c r="O243" i="7"/>
  <c r="AM17" i="7"/>
  <c r="AP17" i="7" s="1"/>
  <c r="AM98" i="7"/>
  <c r="AP98" i="7" s="1"/>
  <c r="AO100" i="7"/>
  <c r="R243" i="7"/>
  <c r="AO181" i="7"/>
  <c r="AO93" i="7"/>
  <c r="AM190" i="7"/>
  <c r="AP190" i="7" s="1"/>
  <c r="M206" i="7"/>
  <c r="AQ206" i="7" s="1"/>
  <c r="AO55" i="7"/>
  <c r="AO208" i="7"/>
  <c r="AP206" i="7"/>
  <c r="AM199" i="7"/>
  <c r="AP199" i="7" s="1"/>
  <c r="AM163" i="7"/>
  <c r="AP163" i="7" s="1"/>
  <c r="AM104" i="7"/>
  <c r="AP104" i="7" s="1"/>
  <c r="AM84" i="7"/>
  <c r="AP84" i="7" s="1"/>
  <c r="M50" i="7"/>
  <c r="AQ50" i="7" s="1"/>
  <c r="AO50" i="7"/>
  <c r="AM86" i="7"/>
  <c r="AP86" i="7" s="1"/>
  <c r="AM215" i="7"/>
  <c r="AP215" i="7" s="1"/>
  <c r="AG241" i="7"/>
  <c r="M29" i="7"/>
  <c r="AQ29" i="7" s="1"/>
  <c r="AO29" i="7"/>
  <c r="AO190" i="7"/>
  <c r="M117" i="7"/>
  <c r="AQ117" i="7" s="1"/>
  <c r="AO176" i="7"/>
  <c r="AO30" i="7"/>
  <c r="AO91" i="7"/>
  <c r="M223" i="7"/>
  <c r="AQ223" i="7" s="1"/>
  <c r="AM230" i="7"/>
  <c r="AP230" i="7" s="1"/>
  <c r="AM135" i="7"/>
  <c r="AP135" i="7" s="1"/>
  <c r="AO132" i="7"/>
  <c r="AP207" i="7"/>
  <c r="AM213" i="7"/>
  <c r="AM149" i="7"/>
  <c r="AP149" i="7" s="1"/>
  <c r="AM83" i="7"/>
  <c r="AP83" i="7" s="1"/>
  <c r="AM115" i="7"/>
  <c r="AP115" i="7" s="1"/>
  <c r="AM236" i="7"/>
  <c r="AM54" i="7"/>
  <c r="AP54" i="7" s="1"/>
  <c r="AQ16" i="7"/>
  <c r="AM137" i="7"/>
  <c r="AP137" i="7" s="1"/>
  <c r="M122" i="7"/>
  <c r="AQ122" i="7" s="1"/>
  <c r="AM95" i="7"/>
  <c r="AP95" i="7" s="1"/>
  <c r="M235" i="7"/>
  <c r="AQ235" i="7" s="1"/>
  <c r="M213" i="7"/>
  <c r="AQ213" i="7" s="1"/>
  <c r="M139" i="7"/>
  <c r="AQ139" i="7" s="1"/>
  <c r="AM16" i="7"/>
  <c r="M204" i="7"/>
  <c r="AQ204" i="7" s="1"/>
  <c r="AO204" i="7"/>
  <c r="M54" i="7"/>
  <c r="AQ54" i="7" s="1"/>
  <c r="AM67" i="7"/>
  <c r="AP67" i="7" s="1"/>
  <c r="AT135" i="7"/>
  <c r="AT14" i="7"/>
  <c r="AT13" i="7" s="1"/>
  <c r="AO32" i="7"/>
  <c r="AM231" i="7"/>
  <c r="AP231" i="7" s="1"/>
  <c r="AG243" i="7"/>
  <c r="AG244" i="7" s="1"/>
  <c r="M184" i="7"/>
  <c r="AQ184" i="7" s="1"/>
  <c r="AO184" i="7"/>
  <c r="AO128" i="7"/>
  <c r="AM227" i="7"/>
  <c r="AM160" i="7"/>
  <c r="AP160" i="7" s="1"/>
  <c r="O244" i="7" l="1"/>
  <c r="AT163" i="7"/>
  <c r="AT195" i="7"/>
  <c r="AA244" i="7"/>
  <c r="AR23" i="7"/>
  <c r="AJ244" i="7"/>
  <c r="R244" i="7"/>
  <c r="AM243" i="7"/>
  <c r="AM244" i="7" s="1"/>
  <c r="AT24" i="7"/>
  <c r="AD244" i="7"/>
  <c r="U244" i="7"/>
  <c r="AP236" i="7"/>
  <c r="X244" i="7"/>
  <c r="AP195" i="7"/>
  <c r="AP213" i="7"/>
  <c r="AM241" i="7"/>
  <c r="AP227" i="7"/>
  <c r="AQ15" i="7"/>
  <c r="AQ241" i="7" s="1"/>
  <c r="M241" i="7"/>
  <c r="L244" i="7" s="1"/>
  <c r="AP24" i="7"/>
  <c r="AP241" i="7" l="1"/>
  <c r="AP243" i="7" s="1"/>
  <c r="AP244" i="7" s="1"/>
</calcChain>
</file>

<file path=xl/sharedStrings.xml><?xml version="1.0" encoding="utf-8"?>
<sst xmlns="http://schemas.openxmlformats.org/spreadsheetml/2006/main" count="1041" uniqueCount="509">
  <si>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</si>
  <si>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</si>
  <si>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</si>
  <si>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</si>
  <si>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</si>
  <si>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</si>
  <si>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</si>
  <si>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</si>
  <si>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PERÍODO: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</si>
  <si>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</si>
  <si>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</si>
  <si>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</si>
  <si>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</si>
  <si>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</si>
  <si>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</si>
  <si>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</si>
  <si>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</si>
  <si>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</si>
  <si>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</si>
  <si>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</si>
  <si>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</si>
  <si>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</si>
  <si>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</si>
  <si>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</si>
  <si>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</si>
  <si>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</si>
  <si>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</si>
  <si>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</si>
  <si>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</si>
  <si>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Família</t>
  </si>
  <si>
    <t>SERVIÇOS INICIAIS</t>
  </si>
  <si>
    <t>Planilhado</t>
  </si>
  <si>
    <t>01010.8.3.01U</t>
  </si>
  <si>
    <t>MÊS</t>
  </si>
  <si>
    <t>ADMINISTRAÇÃO - transportes, refeições e prêmio assiduidade</t>
  </si>
  <si>
    <t>01010.8.3.04U</t>
  </si>
  <si>
    <t>ADMINISTRAÇÃO - máquinas e ferramentas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</si>
  <si>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</si>
  <si>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</si>
  <si>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</si>
  <si>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</si>
  <si>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</si>
  <si>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</si>
  <si>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</si>
  <si>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</si>
  <si>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</si>
  <si>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</si>
  <si>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</si>
  <si>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</si>
  <si>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</si>
  <si>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</si>
  <si>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</si>
  <si>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</si>
  <si>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</si>
  <si>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FORAM EXECUTADOS SATISFATORIAMENTE OS SERVIÇOS A QUE SE REFERE ESTA MEDIÇÃO E ACEITOS PELO PRESENTE ATESTADO, CONFORME NOTA FISCAL ___________________.</t>
  </si>
  <si>
    <t>DATA: ______/______/______.</t>
  </si>
  <si>
    <t>01730.8.1.10U</t>
  </si>
  <si>
    <t>DESPESAS DIVERSAS</t>
  </si>
  <si>
    <t>M2</t>
  </si>
  <si>
    <t>UN</t>
  </si>
  <si>
    <t>INSTALAÇÃO DO CANTEIRO DE OBRA</t>
  </si>
  <si>
    <t>DEMOLIÇÕES E RETIRADAS</t>
  </si>
  <si>
    <t>M</t>
  </si>
  <si>
    <t>M3</t>
  </si>
  <si>
    <t>INSTALAÇÃO PROVISÓRIA DE ÁGUA E ESGOTO</t>
  </si>
  <si>
    <t>INSTALAÇÃO PROVISÓRIA - QUADROS PARCIAIS E DISTRIBUIÇÃO</t>
  </si>
  <si>
    <t>TAPUMES E ALOJAMENTOS</t>
  </si>
  <si>
    <t>LOCAÇÃO DA OBRA</t>
  </si>
  <si>
    <t>SERVIÇOS GERAIS</t>
  </si>
  <si>
    <t>CARGA E TRANSPORTE MANUAL</t>
  </si>
  <si>
    <t>CARGA E TRANSPORTE MECANIZADO</t>
  </si>
  <si>
    <t>INSTALAÇÃO DE PROTEÇÕES</t>
  </si>
  <si>
    <t>ANDAIMES E OUTROS</t>
  </si>
  <si>
    <t>SEGREGAÇÃO DE RESÍDUOS DA CONSTRUÇÃO CIVIL</t>
  </si>
  <si>
    <t>REVESTIMENTOS DE TETOS</t>
  </si>
  <si>
    <t>CHAPISCO</t>
  </si>
  <si>
    <t>EMBOÇO</t>
  </si>
  <si>
    <t>FORROS</t>
  </si>
  <si>
    <t>REVESTIMENTOS DE PAREDES EXTERNAS</t>
  </si>
  <si>
    <t>ACABAMENTOS</t>
  </si>
  <si>
    <t>INSTALAÇÕES ELÉTRICAS E TELEFONIA</t>
  </si>
  <si>
    <t>PINTURA</t>
  </si>
  <si>
    <t>PINTURA EM PAREDES EXTERNAS</t>
  </si>
  <si>
    <t>SERVIÇOS COMPLEMENTARES</t>
  </si>
  <si>
    <t>LIMPEZA DE OBRA</t>
  </si>
  <si>
    <t>LIMPEZA PERMANENTE</t>
  </si>
  <si>
    <t>LIMPEZA FINAL</t>
  </si>
  <si>
    <t>A SERVIÇO DO TRIBUNAL DE JUSTIÇA</t>
  </si>
  <si>
    <t>TJERJ - DGLOG - DEENG - DIFOB (DIVISÃO DE FISCALIZAÇÃO DE OBRAS)</t>
  </si>
  <si>
    <t>ITENS  PLANILHADOS ADVINDOS</t>
  </si>
  <si>
    <t>VALOR DE REDUÇÃO</t>
  </si>
  <si>
    <t>VALOR DE ACRÉSCIMO</t>
  </si>
  <si>
    <t>SERVIÇOS TÉCNICOS</t>
  </si>
  <si>
    <t>020103U</t>
  </si>
  <si>
    <t>020622U</t>
  </si>
  <si>
    <t>020630U</t>
  </si>
  <si>
    <t>02226.8.3.02U</t>
  </si>
  <si>
    <t>15410.8.27.2U</t>
  </si>
  <si>
    <t>15900.8.1.10U</t>
  </si>
  <si>
    <t>16110.8.1.100U</t>
  </si>
  <si>
    <t>16120.8.11.088U</t>
  </si>
  <si>
    <t>16120.8.16.90U</t>
  </si>
  <si>
    <t>16120.8.7.077U</t>
  </si>
  <si>
    <t>16132.8.7.066U</t>
  </si>
  <si>
    <t>16135.8.1.21U</t>
  </si>
  <si>
    <t>16135.8.1.22U</t>
  </si>
  <si>
    <t>16135.8.1.24U</t>
  </si>
  <si>
    <t>16143.8.6.15U</t>
  </si>
  <si>
    <t>16510.8.5.940U</t>
  </si>
  <si>
    <t>1708422U</t>
  </si>
  <si>
    <t>1708423U</t>
  </si>
  <si>
    <t>1708424U</t>
  </si>
  <si>
    <t>1712522U</t>
  </si>
  <si>
    <t>171360U</t>
  </si>
  <si>
    <t>171361U</t>
  </si>
  <si>
    <t>17150445U</t>
  </si>
  <si>
    <t>17150446U</t>
  </si>
  <si>
    <t>17150447U</t>
  </si>
  <si>
    <t>172295U</t>
  </si>
  <si>
    <t>16134.8.5.3U</t>
  </si>
  <si>
    <t>16110.8.1.111U</t>
  </si>
  <si>
    <t>16110.8.1.122U</t>
  </si>
  <si>
    <t>16135.8.4.022U</t>
  </si>
  <si>
    <t>16135.8.4.033U</t>
  </si>
  <si>
    <t>COLOCAÇÃO de placa de forro removível</t>
  </si>
  <si>
    <t>PAISAGISMO</t>
  </si>
  <si>
    <t>KG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</si>
  <si>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</si>
  <si>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</si>
  <si>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</si>
  <si>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</si>
  <si>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</si>
  <si>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</si>
  <si>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</si>
  <si>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</si>
  <si>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</si>
  <si>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</si>
  <si>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</si>
  <si>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</si>
  <si>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MEDIDO</t>
  </si>
  <si>
    <t>CLÁUDIO ALMEIDA</t>
  </si>
  <si>
    <t>MAT. 01/13376 - Analista judiciário</t>
  </si>
  <si>
    <t>CARLOS JOSÉ PAIVA JUNIOR</t>
  </si>
  <si>
    <t>Engenheiro Civil - CREA/RJ 86101715-4D</t>
  </si>
  <si>
    <t>CLAUDIO MANOEL BORGES DE MENEZES</t>
  </si>
  <si>
    <t>Gerente de Qualidade – CREA/RJ 1982103052</t>
  </si>
  <si>
    <t>02.102.000045.SER</t>
  </si>
  <si>
    <t>Demolição de revestimento com argamassa</t>
  </si>
  <si>
    <t>Administração - mão de obra mensalista</t>
  </si>
  <si>
    <t xml:space="preserve">01010.8.3.02U </t>
  </si>
  <si>
    <t>Administração - equipamentos de proteção individual</t>
  </si>
  <si>
    <t xml:space="preserve">01010.8.3.05U </t>
  </si>
  <si>
    <t>ADMINISTRAÇÃO LOCAL DA OBRA</t>
  </si>
  <si>
    <t>14515.8.12.80U</t>
  </si>
  <si>
    <t>Transporte de materiais de qualquer natureza, escada/rampa, serviço manual e/ou com carrinhos, c/mais de 1 servente, em obras prediais, inclusive carga e descarga</t>
  </si>
  <si>
    <t>Limpeza permanente da obra, barracão, vestiário e outros, incl.seleção de resíduos</t>
  </si>
  <si>
    <t>17088093E</t>
  </si>
  <si>
    <t>Painel de distribuição de baixa tensão, Padrão TTA (NBR.IEC 60439-1) forma 1, QDLT-1.BAR (220/127V) , conforme diagrama EL02 e especificação técnica. Totalmente montado e pronto para funcionar - Fornecimento</t>
  </si>
  <si>
    <t>01010.8.1.022U</t>
  </si>
  <si>
    <t>Projeto de "as built"</t>
  </si>
  <si>
    <t>0104211U</t>
  </si>
  <si>
    <t>Despesa c/serviços profissionais (despachante) e taxas p/licenças, legalizações junto a órgãos públicos</t>
  </si>
  <si>
    <t>02.102.0000120.SER-U</t>
  </si>
  <si>
    <t>Retirada cuidadosa de placa de forro removível</t>
  </si>
  <si>
    <t>02.102.000031.SER</t>
  </si>
  <si>
    <t>Remoção de esquadria metálica sem reaproveitamento</t>
  </si>
  <si>
    <t>02.102.000032.SER</t>
  </si>
  <si>
    <t>Remoção de esquadria de madeira, inclusive batente</t>
  </si>
  <si>
    <t>02.102.0000411.SER-U</t>
  </si>
  <si>
    <t>Demolição de peitoril/chapim de mármore ou granito</t>
  </si>
  <si>
    <t>02.102.000111.SER-U</t>
  </si>
  <si>
    <t>Remoção de forro de estuque, gesso, placas prensadas e semelhantes - (05.001.0055-0 EMOP)</t>
  </si>
  <si>
    <t>02.102.000991.SER-U</t>
  </si>
  <si>
    <t>Retirada cuidadosa de placas de granito</t>
  </si>
  <si>
    <t>02.102.000992.SER-U</t>
  </si>
  <si>
    <t>Retirada cuidadosa de letras em aço inox.</t>
  </si>
  <si>
    <t>02.102.000995.SER-U</t>
  </si>
  <si>
    <t>Remoção telamento de fachadas</t>
  </si>
  <si>
    <t>Retirada de caixas 4x2, 4x4, 15x15 cm, octogonal - embutidas e aparentes</t>
  </si>
  <si>
    <t>02061699U</t>
  </si>
  <si>
    <t>Retirada de fios e cabos em eletroduto/eletrocalha e cabo cobre nu seção de 16 até 35mm² inclusive presilhas, suportes e conexões</t>
  </si>
  <si>
    <t>Retirada de cabo telefônico de qualquer tipo até 20 pares</t>
  </si>
  <si>
    <t>Retirada de eletroduto / duto de qualquer tipo (aparente) diâmetro de até 1</t>
  </si>
  <si>
    <t>020639U</t>
  </si>
  <si>
    <t>Retirada de caixa de descarga</t>
  </si>
  <si>
    <t>02220.8.15.13U</t>
  </si>
  <si>
    <t>Demolição de revestimento em mármore ou granito, excl.a camada de assentamento (05.001.0009-0 EMOP)</t>
  </si>
  <si>
    <t>02224.8.2.01U</t>
  </si>
  <si>
    <t>Arrancamento de aparelhos sanitários, incl.metais (05.001.0145-0 EMOP)</t>
  </si>
  <si>
    <t>02224.8.2.02U</t>
  </si>
  <si>
    <t>Remoção de metais sanitários (torneira, registros, chuveiros, etc.)(07215/ORSE)</t>
  </si>
  <si>
    <t>02225.8.1.2U</t>
  </si>
  <si>
    <t>Remoção de divisória leve ou semelhante (painel cego)(05.001.0076-0 EMOP)</t>
  </si>
  <si>
    <t>Retirada de caixas de passagem até 502x502mm em PVC ou em ferro, embutida/aparente</t>
  </si>
  <si>
    <t>03910.8.15.91U</t>
  </si>
  <si>
    <t>Demolição c/martelete elétrico de lastro de concreto e/ou contrapiso, prof. de 15 cm</t>
  </si>
  <si>
    <t>04.107.000136.SER-U</t>
  </si>
  <si>
    <t>Remoção de tablado e estrado em madeiras, do tipo compensado, tábuas, sarrafos e outros</t>
  </si>
  <si>
    <t>02740.8.1.92U</t>
  </si>
  <si>
    <t>Recomposição de piso de concreto (furo), com resistência de 30 Mpa</t>
  </si>
  <si>
    <t>03850.8.5.15U</t>
  </si>
  <si>
    <t>Furo em concreto c/coroas diamantadas, utilizando perfuratriz elétrica, Ø 8 a 8 1/4" p/profundidade maior que 10 e até 15cm</t>
  </si>
  <si>
    <t>13.102.000011.SER</t>
  </si>
  <si>
    <t>Tubo PVC soldável inclusive conexões Ø 25 mm</t>
  </si>
  <si>
    <t>13.102.000052.SER-U</t>
  </si>
  <si>
    <t>Joelho 90° soldável PVC com rosca metálica Ø 25 mm x 1/2"</t>
  </si>
  <si>
    <t>13.102.000451.SER-U</t>
  </si>
  <si>
    <t>Tê 90° soldável/rosca PVC Ø 25 mm x 25 mm x 1/2"</t>
  </si>
  <si>
    <t>13.102.0008001.SER-U</t>
  </si>
  <si>
    <t>Tubo PVC PB Ø 40mm inclusive conexões</t>
  </si>
  <si>
    <t>13.102.0008019.SER-U</t>
  </si>
  <si>
    <t>Tubo PVC PBV Ø 50 mm, inclusive conexões</t>
  </si>
  <si>
    <t>13.102.0008029.SER-U</t>
  </si>
  <si>
    <t>Tubo PVC PBV Ø 75 mm, inclusive conexões</t>
  </si>
  <si>
    <t>13.102.0008039.SER-U</t>
  </si>
  <si>
    <t>Tubo PVC PBV Ø 100 mm, inclusive conexões</t>
  </si>
  <si>
    <t>13.102.000972.SER</t>
  </si>
  <si>
    <t>Cap (tampão) PVC PBV Ø 100 mm</t>
  </si>
  <si>
    <t>13.119.000106.SER-U</t>
  </si>
  <si>
    <t>Registro de gaveta bruto Ø 20 mm - 3/4"</t>
  </si>
  <si>
    <t>13.121.000352.SER</t>
  </si>
  <si>
    <t>Caixa sifonada PVC com grelha de alumínio 150 x 185 x 75 mm</t>
  </si>
  <si>
    <t>13.121.000555.SER</t>
  </si>
  <si>
    <t>Ralo sifonado PVC rígido 100 x 53 x 40 mm</t>
  </si>
  <si>
    <t>15155.8.1.42U</t>
  </si>
  <si>
    <t>Caixa sifonada de PVC c/tampa cega quadrada branca, 150x185x75mm</t>
  </si>
  <si>
    <t>Torneira de lavagem ou jardim D= 1/2 ou 3/4</t>
  </si>
  <si>
    <t>Fixação p/tubulação D=1/2 a 4" tipo econômica - cj.completo</t>
  </si>
  <si>
    <t>2202509U</t>
  </si>
  <si>
    <t>Filtro c/ cartucho p/ tripla filtragem - completo</t>
  </si>
  <si>
    <t>INSTALAÇÃO PROVISÓRIA - TELEFONIA</t>
  </si>
  <si>
    <t>15141.8.30.22U</t>
  </si>
  <si>
    <t>Braçadeira tipo "D" chapa galv.3/4" c/fixações</t>
  </si>
  <si>
    <t>16.111.001501.SER</t>
  </si>
  <si>
    <t>Eletroduto PVC rígido roscável inclusive conexões Ø 25 mm 3/4"</t>
  </si>
  <si>
    <t>Condulete de alumínio multi-uso tipo X 3/4 c/ tampa cega e mínimo de 2 tampões de vedação- Fornec. e Inst.</t>
  </si>
  <si>
    <t>Box reto em alumínio fundido 3/4"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</si>
  <si>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</si>
  <si>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</si>
  <si>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1717055U</t>
  </si>
  <si>
    <t>Saída horizontal eletrocalha/leito p/ eletroduto 3/4 pré-galvanizado à quente 18MSG</t>
  </si>
  <si>
    <t>1717056U</t>
  </si>
  <si>
    <t>Saída horizontal eletrocalha/leito p/eletroduto 1/2" pré-galv.à quente 18MSG</t>
  </si>
  <si>
    <t>17199970U</t>
  </si>
  <si>
    <t>Cabo telefônico tipo CM CCI p/2 pares (Branco e Azul/Branco e Laranja) 0,5mm estanhado c/ certificação ANATEL</t>
  </si>
  <si>
    <t>Arame galvanizado N.16 BWG</t>
  </si>
  <si>
    <t>19079994U</t>
  </si>
  <si>
    <t>Conector em alumínio p/ condulete múltiplo IP 54 de Ø 3/4, c/ rosca BSP e parafuso - Forn. e Inst .</t>
  </si>
  <si>
    <t>05060.8.11.0199U</t>
  </si>
  <si>
    <t>Tirante de aço 1/4" rosqueado, incl. fixações</t>
  </si>
  <si>
    <t>13106.8.1.055U</t>
  </si>
  <si>
    <t>Terminal mecânico compressão em cobre p/cabo 10mm²</t>
  </si>
  <si>
    <t>13106.8.1.066U</t>
  </si>
  <si>
    <t>Terminal mecânico compressão em cobre p/cabo 16mm²</t>
  </si>
  <si>
    <t>13106.8.1.077U</t>
  </si>
  <si>
    <t>Terminal mecânico compressão em cobre p/cabo 25mm²</t>
  </si>
  <si>
    <t>15141.8.30.33U</t>
  </si>
  <si>
    <t>Braçadeira tipo "D" chapa galv.1" c/fixações</t>
  </si>
  <si>
    <t>15141.8.30.66U</t>
  </si>
  <si>
    <t>Braçadeira tipo "D" chapa galv.2" c/fixações</t>
  </si>
  <si>
    <t>16.111.001502.SER</t>
  </si>
  <si>
    <t>Eletroduto PVC rígido roscável inclusive conexões Ø 32 mm 1"</t>
  </si>
  <si>
    <t>16.111.001505.SER</t>
  </si>
  <si>
    <t>Eletroduto PVC rígido roscável inclusive conexões Ø 60 mm 2"</t>
  </si>
  <si>
    <t>16.113.000150.SER</t>
  </si>
  <si>
    <t>Suporte em chapa de aço para perfilado</t>
  </si>
  <si>
    <t>16.113.001025.SER</t>
  </si>
  <si>
    <t>Suporte curto para luminária em chapa de aço galvanizado para perfilado</t>
  </si>
  <si>
    <t>16.119.000305.SER</t>
  </si>
  <si>
    <t>Cabo isolado em EPR não halogenado 16,00 mm² - 0,6/1 KV - 90°C - flexível</t>
  </si>
  <si>
    <t>16.121.000017.SER-U</t>
  </si>
  <si>
    <t>Interruptor, uma tecla bipolar paralela 10 A - 250 V</t>
  </si>
  <si>
    <t>Terminal pré-isolado tipo pino - 2,5mm²</t>
  </si>
  <si>
    <t>Terminal pré-isolado tipo pino - 4,0mm²</t>
  </si>
  <si>
    <t>Terminal pré-isolado tipo pino - 6,0mm²</t>
  </si>
  <si>
    <t>Cabo flexível isolado PVC 300/500V 70°, tipo PP, 3x2,5mm²</t>
  </si>
  <si>
    <t>Cabo c/isolação em dupla camada de poliolefínico não halogenado, baixa emissão de fumaça e gases, não propagação e auto extinção do fogo - seção 2,5mm² - 450/750V de acordo com a norma NBR-13428</t>
  </si>
  <si>
    <t>16120.8.16.91U</t>
  </si>
  <si>
    <t>Cabo com isolação em dupla camada de poliolefínico não halogenado, baixa emissão de fumaça e gases, não propagação e auto extinção do fogo - seção 4,0mm² - 450/750 V de acordo com a norma NBR-13428</t>
  </si>
  <si>
    <t>16120.8.16.92U</t>
  </si>
  <si>
    <t>Cabo c/isolação em dupla camada de poliolefínico não halogenado, baixa emissão de fumaça e gases, não propagação e auto extinção do fogo - seção 6,0mm² - 450/750V de acordo com a norma NBR-13428</t>
  </si>
  <si>
    <t>16120.8.16.94U</t>
  </si>
  <si>
    <t>Cabo c/isolação em dupla camada de poliolefínico não halogenado, baixa emissão de fumaça e gases, não propagação e auto extinção do fogo - seção 10,0mm² - 450/750V de acordo com a norma NBR-13428</t>
  </si>
  <si>
    <t>Prensa cabos em termoplástico para cabo elétrico entre 6,0mm² e 12,0mm²</t>
  </si>
  <si>
    <t>Tampa metálica p/condulete 3/4", c/2 seções</t>
  </si>
  <si>
    <t>Perfilado perfurado em chapa de aço 38x38mm incl.aces.e fixações</t>
  </si>
  <si>
    <t>Condulete de alumínio multi-uso tipo "X" 1"c/ tampa cega e no mínimo 2 tampões de vedação- Fornec. e Inst.</t>
  </si>
  <si>
    <t>Condulete de alumínio multi-uso tipo "X" 2"c/ tampa cega e no mínimo 2 tampões de vedação- Fornec. e Inst.</t>
  </si>
  <si>
    <t>Box reto em alumínio fundido 1"</t>
  </si>
  <si>
    <t>16135.8.4.066U</t>
  </si>
  <si>
    <t>Box reto em alumínio fundido 2"</t>
  </si>
  <si>
    <t>16140.8.12.100U</t>
  </si>
  <si>
    <t>Mini disjuntor 3P 100A - 15kA 220V, Curva C - IEC 947</t>
  </si>
  <si>
    <t>Tomada 2P+T 10A-250V p/condulete/cx.passagem (4x2" ou 4x4"), preta/branca, conf.padrão brasileiro</t>
  </si>
  <si>
    <t>Luminária de sobrepor 2x18/20W c/ lâmpadas LEDTUB 18/20W/220V, driver incorporado na lâmpada, corpo/aletas em chapa de aço tratada e pintada na cor branca</t>
  </si>
  <si>
    <t>16510.8.5.941U</t>
  </si>
  <si>
    <t>Luminária de sobrepor 2x10W c/ lâmpadas LEDTUB 10W/220V, driver incorporado na lâmpada, corpo/aletas em chapa de aço tratada e pintada na cor branca</t>
  </si>
  <si>
    <t>Anilha plástica de identificação em PVC (letras A, V, P, R, T, C e X) para cabos até 6,0mm² , tipo MHG 2/5</t>
  </si>
  <si>
    <t>Anilha plástica de identificação em PVC (letras A, V, P, R, T, C e X) para cabos de 10,0mm² até 16,0mm², tipo MHG 4/9</t>
  </si>
  <si>
    <t>Anilha plástica de identificação em PVC (letras A, V, P, R, T, C e X) para cabos de 25,0mm² até 70,0mm², tipo MHG 8/16</t>
  </si>
  <si>
    <t>17087890U</t>
  </si>
  <si>
    <t>Ligação de cabo alimentador com tensão de isolamento de 0,6/1kV-90º EPR, de #25,0mm² no disjuntor de 100A a ser instalado no painel QDG-TC existente no Pavimento Térreo no Shaft de Elétrica</t>
  </si>
  <si>
    <t>17087891U</t>
  </si>
  <si>
    <t>Ligação de cabo alimentador com tensão de isolamento de 0,6/1kV-90º EPR, de #25,0mm² no barramento neutro do painel QDG-TC existente no Pavimento Térreo no Shaft de Elétrica</t>
  </si>
  <si>
    <t>17087892U</t>
  </si>
  <si>
    <t>Ligação de cabo alimentador com tensão de isolamento de 0,6/1kV-90º EPR, de #16,0mm² no barramento terra do painel QDG-TC existente no Pavimento Térreo no Shaft de Elétrica</t>
  </si>
  <si>
    <t>17087898U</t>
  </si>
  <si>
    <t>Painel de distribuição de baixa tensão, padrão TTA ( NBR.IEC 60439-1) forma 1, QDLT-BAR (220/127V), conf. diagrama EL02 e especificação técnica. Totalmente montado e pronto p/funcionar. Instalação</t>
  </si>
  <si>
    <t>Etiqueta para identificação, interior/exterior, nas dimensões mínimas de 40x10mm, em vinil interno/externo, adesivo permanente, resistente a líquidos e poeira/sujeira, impressa c/fundo branco e letras na cor preta</t>
  </si>
  <si>
    <t>Plug corpo monobloco termo-plástico 10A 250V-2P+T em linha pinos cilíndricos 4mm - macho</t>
  </si>
  <si>
    <t>Plug corpo monobloco termo-plástico 10A 250V-2P+T em linha pinos cilíndricos 4mm - fêmea</t>
  </si>
  <si>
    <t>Anilha plástica de identificação em PVC (0 a 9) para cabos até 6,0mm², tipo MHG 2/5</t>
  </si>
  <si>
    <t>Anilha plástica de identificação em PVC (0 a 9) para cabos 10,0mm² até 16,0mm², tipo MHG 4/9</t>
  </si>
  <si>
    <t>Anilha plástica de identificação em PVC (0 a 9) para cabos 25,0mm² até 70,0mm², tipo MHG 8/16</t>
  </si>
  <si>
    <t>171714U</t>
  </si>
  <si>
    <t>Saída horizontal eletrocalha/leito p/eletroduto 1" pré-galv.à quente 18MSG</t>
  </si>
  <si>
    <t>171732U</t>
  </si>
  <si>
    <t>Saída horizontal eletrocalha/leito p/eletroduto 2" pré-galv.à quente 18MSG</t>
  </si>
  <si>
    <t>173076U</t>
  </si>
  <si>
    <t>Eletrocalha perfurada 100x50mm pré-galv.à quente 18MSG incl.aces.e fixações</t>
  </si>
  <si>
    <t>17311899U</t>
  </si>
  <si>
    <t>Suspensão p/tirante incl. fixações</t>
  </si>
  <si>
    <t>173455U</t>
  </si>
  <si>
    <t>Terminal de fechamento liso p/eletrocalha 100x50mm c/galvanização à quente (NBR 6323)</t>
  </si>
  <si>
    <t>19079995U</t>
  </si>
  <si>
    <t>Conector em alumínio p/ condulete múltiplo IP 54 de 1, c/ rosca BSP e parafuso - Forn. e Inst.</t>
  </si>
  <si>
    <t>19079998U</t>
  </si>
  <si>
    <t>Conector em alumínio p/ condulete múltiplo IP 54 de 2”, c/ rosca BSP e parafuso - Forn. e Inst.</t>
  </si>
  <si>
    <t>01560.8.1.179U</t>
  </si>
  <si>
    <t>Tela de polietileno tipo mosquiteiro com moldura em madeira</t>
  </si>
  <si>
    <t>02.101.000300.SER-U</t>
  </si>
  <si>
    <t>Piso em tábua 1x12" c/barroteamento 3x3" (tipo estrado), incl.montagem</t>
  </si>
  <si>
    <t>02.101.000900.SER-U</t>
  </si>
  <si>
    <t>Tablado de madeira para proteção da tubulação, com compensado resinado</t>
  </si>
  <si>
    <t>02740.8.1.99U</t>
  </si>
  <si>
    <t>Enchimento de nível de piso, com lastro de areia e brita, conforme projeto</t>
  </si>
  <si>
    <t>02753.8.1.96U</t>
  </si>
  <si>
    <t>Piso cimentado queimado, com 1,5 cm de espessura, com argamassa de cimento e areia, no traço 1:3, alisado a colher, com novo alisamento, sobre pó de cimento espargido e molhado, sobre base existente</t>
  </si>
  <si>
    <t>02825.8.2.81U</t>
  </si>
  <si>
    <t>Fechamento de construção temporária em chapa de madeira compensada resinada espessura 10 mm, estruturadas em peças de madeiras 3" x 3".</t>
  </si>
  <si>
    <t>02825.8.2.82U</t>
  </si>
  <si>
    <t>Fechamento de construção temporária em chapa de madeira compensado naval espessura 10 mm, estruturadas em peças de madeiras 3" x 3".</t>
  </si>
  <si>
    <t>04.110.000048.SER</t>
  </si>
  <si>
    <t>Lastro de concreto, incluindo preparo e lançamento</t>
  </si>
  <si>
    <t>10.104.000010.SER</t>
  </si>
  <si>
    <t>Impermeabilização com manta asfáltica à base de asfalto modificado com polímeros, estruturada com armadura não tecida de filamentos de poliéster</t>
  </si>
  <si>
    <t>10.104.000195.SER-U</t>
  </si>
  <si>
    <t>Proteção mecânica de superfície com arg. de cimento e areia traço 1:4, inclusive camada separadora</t>
  </si>
  <si>
    <t>12.103.000900.SER-U</t>
  </si>
  <si>
    <t>Janela de alumínio anodizado ao natural de correr, com duas folhas de correr, com vidro incolor liso. fornecimento e instalação</t>
  </si>
  <si>
    <t>12.104.000090.SER-U</t>
  </si>
  <si>
    <t>Porta lisa de madeira compensada, 1flh., 0,80 x 2,10 x 0,035 m, com batente do tipo marco, incl. ferragens</t>
  </si>
  <si>
    <t>12.104.000091.SER-U</t>
  </si>
  <si>
    <t>Porta de madeira tipo veneziana, 1flh., 0,60 x 2,10 x 0,035 m, com batente do tipo marco, incl. ferragens</t>
  </si>
  <si>
    <t>12.104.000094.SER-U</t>
  </si>
  <si>
    <t>Porta de compensado resinado com cola fenólica, 0,57 x 1,80 m, para sanitário e/ou vestiário, inclusive ferragens - colocada.</t>
  </si>
  <si>
    <t>12.104.000095.SER-U</t>
  </si>
  <si>
    <t>Porta de compensado resinado com cola fenólica, 0,57 x 2,10 m, para sanitário e/ou vestiário, inclusive ferragens - colocada.</t>
  </si>
  <si>
    <t>15480.8.6.11U</t>
  </si>
  <si>
    <t>Chuveiro elétrico comum corpo plástico tipo ducha, fornecimento e instalação (9535 SINAPI)</t>
  </si>
  <si>
    <t>22.150.000190.SER-U</t>
  </si>
  <si>
    <t>Regularização(contrapiso) desempenada de base para revestimento de piso com argamassa de cimento e areia # 4 cm / traço: 1:3</t>
  </si>
  <si>
    <t>26.101.000970.SER-U</t>
  </si>
  <si>
    <t>Bacia sanitária de louça, com tampa e acessórios</t>
  </si>
  <si>
    <t>26.107.000100.SER</t>
  </si>
  <si>
    <t>Caixa de descarga suspensa, de plástico</t>
  </si>
  <si>
    <t>26.110.000190.SER-U</t>
  </si>
  <si>
    <t>Lavatório de louça, com coluna, com torneira de pressão e acessórios</t>
  </si>
  <si>
    <t>26.110.000250.SER-U</t>
  </si>
  <si>
    <t>Lavatório coletivo de aço inoxidável em chapa 20.304, p/2 pontos de água, crivo de saída em 1 1/4", exclusive torneiras. fornecimento e colocação - (18.016.0060-0 EMOP)</t>
  </si>
  <si>
    <t>26.111.000050.SER</t>
  </si>
  <si>
    <t>Mictório de aço inoxidável coletivo</t>
  </si>
  <si>
    <t>26.120.000920.SER-U</t>
  </si>
  <si>
    <t>Torneira cromada de mesa para lavatório, padrão popular, 1/2" ou 3/4", fornecimento e colocação</t>
  </si>
  <si>
    <t>26.120.000993.SER-U</t>
  </si>
  <si>
    <t>Engate flexível em PVC, D= 1/2" x 30 cm - fornecimento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</si>
  <si>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</si>
  <si>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</si>
  <si>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</si>
  <si>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</si>
  <si>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14515.8.1.11U</t>
  </si>
  <si>
    <t>Carga e descarga manual de material c/mais de 1 servente em caminhão carroceria fixa a óleo diesel, 7,5t,incl.tempo de carga, descarga e manobra (04.006.0014-1 EMOP)</t>
  </si>
  <si>
    <t>14515.8.1.150U</t>
  </si>
  <si>
    <t>Ensacamento e transporte de escombros em sacos plásticos, desde um pavimento elevado até o térreo</t>
  </si>
  <si>
    <t>02315.8.10.2U</t>
  </si>
  <si>
    <t>Transporte de qualquer natureza c/veloc.média 50km/h em caminhão de carroceria fixa de 7,5t (04.005.0003-0 EMOP)</t>
  </si>
  <si>
    <t>40500</t>
  </si>
  <si>
    <t>INSTALAÇÃO DE GUINCHO</t>
  </si>
  <si>
    <t>01544.8.5.500U</t>
  </si>
  <si>
    <t>Locação de equipamento do tipo Multi guincho (mini-grua), c/lança articulada ou fixa, c/acionamento elétrico, inclusive operador</t>
  </si>
  <si>
    <t>01544.8.7.88U</t>
  </si>
  <si>
    <t>Montagem e ancoragem do equipamento do tipo Multi guincho (mini-grua), c/lança articulada ou fixa.</t>
  </si>
  <si>
    <t>01544.8.7.89U</t>
  </si>
  <si>
    <t>Desmontagem do equipamento do tipo Multi guincho (mini-grua), c/lança articulada ou fixa.</t>
  </si>
  <si>
    <t>01544.8.8.340U</t>
  </si>
  <si>
    <t>Frete p/transporte de todo material, p/montagem/desmontagem do equipamento do tipo Multi guincho (mini-grua) - por viagem</t>
  </si>
  <si>
    <t>02740.8.1.199U</t>
  </si>
  <si>
    <t>Enchimento de furo com adesivo epóxi bicomponente</t>
  </si>
  <si>
    <t>01560.8.1.11U</t>
  </si>
  <si>
    <t>Plástico na cor preta p/proteção de telhados, móveis e pisos c/E=0,15mm, reutilizado 5 vezes (05.058.0010-0 EMOP)</t>
  </si>
  <si>
    <t>01560.8.1.299U</t>
  </si>
  <si>
    <t>Tela para proteção de fachada em polietileno, amarrada em andaime, exclusive este. fornecimento e colocação - (05.005.0050-0 EMOP)</t>
  </si>
  <si>
    <t>01560.8.1.599U</t>
  </si>
  <si>
    <t>Proteção das esquadrias das fachadas, c/chapa de compensado resinado, e=6mm c/aprov. 10x, inclusive montagem/desmontagem</t>
  </si>
  <si>
    <t>01560.8.1.699U</t>
  </si>
  <si>
    <t>Proteção das esquadrias do tipo pele de vidro das fachadas, c/papelão ondulado, inclusive montagem/desmontagem</t>
  </si>
  <si>
    <t>01544.8.1.74U</t>
  </si>
  <si>
    <t>Bandeja salva-vidas primária, apoiada em estrutura metálica tubular, exclusive está, com forração metálica, p/o perímetro inferior das fachadas e superior nas platibandas (coroamento) - fornecimento - locação</t>
  </si>
  <si>
    <t>01544.8.5.100U</t>
  </si>
  <si>
    <t>Locação de andaime fachadeiro multidirecional metálico, inclusive sapatas, escadas, rodapé metálico, piso metálico, guarda corpo e fixações necessárias para a montagem do andaime</t>
  </si>
  <si>
    <t>01544.8.7.150U</t>
  </si>
  <si>
    <t>Montagem de bandeja salva-vidas primária, apoiada em estrutura metálica tubular e forração metálica, inclusive todos os acessórios necessários para sua instalação e funcionamento</t>
  </si>
  <si>
    <t>01544.8.7.160U</t>
  </si>
  <si>
    <t>Desmontagem de bandeja salva-vidas primária, apoiada em estrutura metálica tubular e forração metálica, inclusive todos os acessórios necessários</t>
  </si>
  <si>
    <t>01544.8.7.250U</t>
  </si>
  <si>
    <t>Montagem de andaime fachadeiro multidirecional metálico, inclusive sapatas, escadas, rodapé metálico, piso metálico, guarda corpo e fixações necessárias para a montagem do andaime</t>
  </si>
  <si>
    <t>01544.8.7.260U</t>
  </si>
  <si>
    <t>Desmontagem de andaime fachadeiro multidirecional metálico, inclusive sapatas, escadas, rodapé metálico, piso metálico, guarda corpo e as fixações necessárias para a montagem do andaime</t>
  </si>
  <si>
    <t>01544.8.8.300U</t>
  </si>
  <si>
    <t>Frete p/transporte de andaime fachadeiro multidirecional e as bandejas salva-vidas com todos os materiais para montagem/desmontagem - por viagem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</si>
  <si>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</si>
  <si>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</si>
  <si>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21.101.000020.SER-U</t>
  </si>
  <si>
    <t>21.102.000020.SER</t>
  </si>
  <si>
    <t>Forro de gesso acartonado monolítico # 12,5 mm, aparafusado em perfis metálicos suspensos espaçados a 0,60 m</t>
  </si>
  <si>
    <t>20.101.000010.SER</t>
  </si>
  <si>
    <t>Chapisco para parede interna ou externa com argamassa de cimento e areia traço 1:3</t>
  </si>
  <si>
    <t>01560.8.1.399U</t>
  </si>
  <si>
    <t>20.102.000237.SER-U</t>
  </si>
  <si>
    <t>Emboço para parede externa # 2,5 cm com argamassa de cimento e areia traço 1:4</t>
  </si>
  <si>
    <t>TTela de reforço para revestimento com argamassa (exclusive esta), fixada no substrato por meio de grampos de aço galvanizado nº12. fornecimento e colocação (13.011.0005-0 EMOP)</t>
  </si>
  <si>
    <t>20.102.000337.SER-U</t>
  </si>
  <si>
    <t>Emboço para parede externa # 3,5 cm com argamassa de cimento e areia traço 1:4</t>
  </si>
  <si>
    <t>33.126.000210.EQH-U</t>
  </si>
  <si>
    <t>Corte de peças metálicas por meio de esmerilhadeira angular</t>
  </si>
  <si>
    <t>05.108.01690.SER-U</t>
  </si>
  <si>
    <t>Limpeza de superfície com escovação manual e aplicação de água fria</t>
  </si>
  <si>
    <t>09286.8.4.02U</t>
  </si>
  <si>
    <t>Peitoril em granito branco Itaúnas, E=2cm c/1 pingadeira</t>
  </si>
  <si>
    <t>09940.8.1.12U</t>
  </si>
  <si>
    <t>Revestimento acrílico texturizado rústico em parede interna ou externa com acabamento arenoso.</t>
  </si>
  <si>
    <t>10.101.000981.SER-U</t>
  </si>
  <si>
    <t>Membrana pré-fabricada, auto adesiva, recoberta com alumínio flexível, em forma de tiras de 5,10,15,20,30,45,90 cm de largura (16.022.0010-0 EMOP)</t>
  </si>
  <si>
    <t>12.103.000290.SER-U</t>
  </si>
  <si>
    <t>Chapa de alumínio anodizada na cor preta, espessura de 1,5mm, desenvolvimento (DOBRA), conforme detalhe - fornecimento e instalação</t>
  </si>
  <si>
    <t>150796U</t>
  </si>
  <si>
    <t>Requadro em granito branco itaúnas, E=2 cm</t>
  </si>
  <si>
    <t>151210U</t>
  </si>
  <si>
    <t>Chapim em granito branco Itaúnas E=2cm c/2 pingadeiras</t>
  </si>
  <si>
    <t>151290U</t>
  </si>
  <si>
    <t>Chapim em granito branco Itaúnas, E=3cm c/2 pingadeiras</t>
  </si>
  <si>
    <t>16.113.000991.SER-U</t>
  </si>
  <si>
    <t>Bit em perfil "U" em alumínio natural 1/2"x1/2"x1,5 mm, instalação com bucha e parafuso, conf. especificação</t>
  </si>
  <si>
    <t>PÁRA-RAIOS</t>
  </si>
  <si>
    <t>13105.8.4.18U</t>
  </si>
  <si>
    <t>Conector c/furo vert.p/terminal aéreo cabo 16 a 70mm²</t>
  </si>
  <si>
    <t>13105.8.5.322U</t>
  </si>
  <si>
    <t>Presilha em latão p/fix.cabos 35/50mm² em alv.c/paraf./bucha nylon</t>
  </si>
  <si>
    <t>16120.8.4.98U</t>
  </si>
  <si>
    <t>Cabo de cobre nú 35mm²</t>
  </si>
  <si>
    <t>16120.8.5.34U</t>
  </si>
  <si>
    <t>Conector de pressão tipo split-bolt p/cabo 35mm² em latão estanhado</t>
  </si>
  <si>
    <t>17087893U</t>
  </si>
  <si>
    <t>Ligação da cordoalha existente a cordoalha a ser instalada no para peito da cobertura</t>
  </si>
  <si>
    <t>24.103.000050.SER</t>
  </si>
  <si>
    <t>Pintura com tinta látex acrílica em parede externa, com duas demãos, sem massa corrida</t>
  </si>
  <si>
    <t>24.103.000165.SER</t>
  </si>
  <si>
    <t>Textura acrílica em parede com uma demão</t>
  </si>
  <si>
    <t>24.103.000175.SER-U</t>
  </si>
  <si>
    <t>Emassamento de superfície c/massa corrida à base de PVA com uma demão, p/pintura látex</t>
  </si>
  <si>
    <t>02920.8.2.5U</t>
  </si>
  <si>
    <t>Plantio de grama Esmeralda em placas</t>
  </si>
  <si>
    <t>02920.8.2.95U</t>
  </si>
  <si>
    <t>Plantio de Barba-de-Serpente, (H= 0,15 a 0,30m)</t>
  </si>
  <si>
    <t>02930.8.6.9U</t>
  </si>
  <si>
    <t>Plantio de Palmeira Tamareira-Anã, (H=0,60 a 1,00m)</t>
  </si>
  <si>
    <t>02930.8.9.5U</t>
  </si>
  <si>
    <t>Plantio de Herbácea Helicônia-Papagaio (H=0,20 a 0,80m)</t>
  </si>
  <si>
    <t>02930.8.9.85U</t>
  </si>
  <si>
    <t>Plantio de Herbácea Lantana Camara(Cambará) (H=0,10 a 0,30m)</t>
  </si>
  <si>
    <t>02930.8.9.86U</t>
  </si>
  <si>
    <t>Plantio de Herbácea Calliandra Tweedii(Esponjinha Vermelha) (H=0,60 a 1,50m)</t>
  </si>
  <si>
    <t>10431.8.1.97U</t>
  </si>
  <si>
    <t>Colocação de letra ou número em aço escovado</t>
  </si>
  <si>
    <t>01740.8.1.15U</t>
  </si>
  <si>
    <t>Limpeza de vidro (feita nos dois lados, contando um lado), incl.material (05.001.0350-0 EMOP)</t>
  </si>
  <si>
    <t>23.102.000020.SER-U</t>
  </si>
  <si>
    <t>Limpeza geral da edificação</t>
  </si>
  <si>
    <t>OBRA: REFORMA DE RETROFIT DA FACHADA DO PRÉDIO DO FÓRUM DA COMARCA DE TERESÓPOLIS</t>
  </si>
  <si>
    <t>16.119.000306.SER</t>
  </si>
  <si>
    <t>Cabo isolado em EPR não halogenado 25,00 mm² - 0,6/1 KV - 90°C - flexível</t>
  </si>
  <si>
    <t>DIVERSOS</t>
  </si>
  <si>
    <t>H PROD</t>
  </si>
  <si>
    <t>T X KM</t>
  </si>
  <si>
    <t>______________________________________</t>
  </si>
  <si>
    <t>0</t>
  </si>
  <si>
    <t>ADMINISTRAÇÃO</t>
  </si>
  <si>
    <t>100</t>
  </si>
  <si>
    <t>NÃO MEDIDO</t>
  </si>
  <si>
    <t>PERÍODO: 15/06/2020 a 14/07/2020</t>
  </si>
  <si>
    <t>FISCAL SUBSTITUTO: JORGE GASPAR</t>
  </si>
  <si>
    <t>___________________________________</t>
  </si>
  <si>
    <t>___________________________</t>
  </si>
  <si>
    <t>TOTAL A REALIZAR</t>
  </si>
  <si>
    <t>CONTRATADA: ATAC  ASSISTÊNCIA TÉCNICA EM AR CONDICIONADO LTDA</t>
  </si>
  <si>
    <t xml:space="preserve">FISCAL: CLAUDIO ALMEIDA / CARLOS PAIVA / CLAUDIO MENEZES </t>
  </si>
  <si>
    <t>M2 X MÊS</t>
  </si>
  <si>
    <t>CONTRATO 003/0181/2020 =  R$ 1.120.897,73</t>
  </si>
  <si>
    <t>COM DESCONTO (APLICADO NO VALOR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</si>
</sst>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R$&quot;\ #,##0.00;[Red]\-&quot;R$&quot;\ #,##0.00"/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#,##0.0000"/>
    <numFmt numFmtId="171" formatCode="#,##0.00000"/>
    <numFmt numFmtId="172" formatCode="#,##0.000"/>
    <numFmt numFmtId="173" formatCode="&quot;R$ &quot;#,##0.00"/>
    <numFmt numFmtId="174" formatCode="0.0000000000%"/>
    <numFmt numFmtId="175" formatCode="0.00000000"/>
    <numFmt numFmtId="176" formatCode="#,##0.00000000;[Red]#,##0.00000000"/>
    <numFmt numFmtId="177" formatCode="#,##0.0000000000"/>
    <numFmt numFmtId="178" formatCode="#,##0.0000000;[Red]#,##0.000000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Fonte Ecológica Spranq"/>
      <family val="2"/>
    </font>
    <font>
      <b/>
      <sz val="9"/>
      <color indexed="8"/>
      <name val="Fonte Ecológica Spranq"/>
      <family val="2"/>
    </font>
    <font>
      <b/>
      <sz val="9"/>
      <name val="Fonte Ecológica Spranq"/>
      <family val="2"/>
    </font>
    <font>
      <sz val="11"/>
      <color indexed="8"/>
      <name val="Calibri"/>
      <family val="2"/>
    </font>
    <font>
      <sz val="9"/>
      <name val="Fonte Ecológica Spranq"/>
      <family val="2"/>
    </font>
    <font>
      <sz val="10"/>
      <name val="Fonte Ecológica Spranq"/>
      <family val="2"/>
    </font>
    <font>
      <sz val="9"/>
      <color rgb="FFFF0000"/>
      <name val="Fonte Ecológica Spranq"/>
      <family val="2"/>
    </font>
    <font>
      <sz val="10"/>
      <color indexed="8"/>
      <name val="Fonte Ecológica Spranq"/>
      <family val="2"/>
    </font>
    <font>
      <sz val="9"/>
      <color theme="9" tint="0.39997558519241921"/>
      <name val="Fonte Ecológica Spranq"/>
      <family val="2"/>
    </font>
    <font>
      <b/>
      <sz val="9"/>
      <color theme="4" tint="-0.249977111117893"/>
      <name val="Fonte Ecológica Spranq"/>
      <family val="2"/>
    </font>
    <font>
      <sz val="9"/>
      <color theme="0"/>
      <name val="Fonte Ecológica Spranq"/>
      <family val="2"/>
    </font>
    <font>
      <sz val="10"/>
      <name val="Arial"/>
      <family val="2"/>
    </font>
    <font>
      <sz val="8"/>
      <name val="Fonte Ecológica Spranq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169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 applyFill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40" fontId="5" fillId="0" borderId="10" xfId="0" applyNumberFormat="1" applyFont="1" applyFill="1" applyBorder="1" applyAlignment="1">
      <alignment horizontal="center" vertical="center" wrapText="1"/>
    </xf>
    <xf numFmtId="40" fontId="5" fillId="0" borderId="10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168" fontId="4" fillId="0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169" fontId="5" fillId="0" borderId="17" xfId="1" applyFont="1" applyFill="1" applyBorder="1" applyAlignment="1">
      <alignment horizontal="center" vertical="center"/>
    </xf>
    <xf numFmtId="164" fontId="5" fillId="0" borderId="17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1" fillId="6" borderId="24" xfId="0" applyFont="1" applyFill="1" applyBorder="1" applyAlignment="1">
      <alignment horizontal="center" vertical="center" wrapText="1"/>
    </xf>
    <xf numFmtId="164" fontId="12" fillId="3" borderId="1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3" fillId="7" borderId="16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center" vertical="center" wrapText="1"/>
    </xf>
    <xf numFmtId="40" fontId="3" fillId="7" borderId="16" xfId="0" applyNumberFormat="1" applyFont="1" applyFill="1" applyBorder="1" applyAlignment="1">
      <alignment horizontal="center" vertical="center" wrapText="1"/>
    </xf>
    <xf numFmtId="168" fontId="3" fillId="7" borderId="20" xfId="0" applyNumberFormat="1" applyFont="1" applyFill="1" applyBorder="1" applyAlignment="1">
      <alignment horizontal="center" vertical="center" wrapText="1"/>
    </xf>
    <xf numFmtId="4" fontId="3" fillId="7" borderId="16" xfId="0" applyNumberFormat="1" applyFont="1" applyFill="1" applyBorder="1" applyAlignment="1">
      <alignment horizontal="center" vertical="center" wrapText="1"/>
    </xf>
    <xf numFmtId="4" fontId="7" fillId="7" borderId="20" xfId="3" applyNumberFormat="1" applyFont="1" applyFill="1" applyBorder="1" applyAlignment="1">
      <alignment horizontal="center" vertical="center"/>
    </xf>
    <xf numFmtId="4" fontId="7" fillId="7" borderId="16" xfId="0" applyNumberFormat="1" applyFont="1" applyFill="1" applyBorder="1" applyAlignment="1">
      <alignment horizontal="center" vertical="center"/>
    </xf>
    <xf numFmtId="164" fontId="7" fillId="7" borderId="16" xfId="1" applyNumberFormat="1" applyFont="1" applyFill="1" applyBorder="1" applyAlignment="1">
      <alignment horizontal="center" vertical="center"/>
    </xf>
    <xf numFmtId="164" fontId="5" fillId="7" borderId="0" xfId="1" applyNumberFormat="1" applyFont="1" applyFill="1" applyBorder="1" applyAlignment="1">
      <alignment horizontal="right" vertical="center"/>
    </xf>
    <xf numFmtId="0" fontId="7" fillId="7" borderId="21" xfId="0" applyFont="1" applyFill="1" applyBorder="1" applyAlignment="1">
      <alignment horizontal="center" vertical="center"/>
    </xf>
    <xf numFmtId="0" fontId="0" fillId="7" borderId="0" xfId="0" applyFill="1"/>
    <xf numFmtId="167" fontId="7" fillId="7" borderId="20" xfId="3" applyNumberFormat="1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 wrapText="1"/>
    </xf>
    <xf numFmtId="167" fontId="7" fillId="7" borderId="16" xfId="3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left" vertical="center" wrapText="1"/>
    </xf>
    <xf numFmtId="164" fontId="7" fillId="7" borderId="0" xfId="1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vertical="center" wrapText="1"/>
    </xf>
    <xf numFmtId="0" fontId="3" fillId="7" borderId="0" xfId="0" applyFont="1" applyFill="1" applyBorder="1" applyAlignment="1">
      <alignment horizontal="center" vertical="center" wrapText="1"/>
    </xf>
    <xf numFmtId="49" fontId="4" fillId="7" borderId="10" xfId="0" applyNumberFormat="1" applyFont="1" applyFill="1" applyBorder="1" applyAlignment="1">
      <alignment horizontal="center" vertical="center" wrapText="1"/>
    </xf>
    <xf numFmtId="173" fontId="4" fillId="7" borderId="10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169" fontId="4" fillId="7" borderId="1" xfId="1" applyFont="1" applyFill="1" applyBorder="1" applyAlignment="1">
      <alignment horizontal="center" vertical="center" wrapText="1"/>
    </xf>
    <xf numFmtId="169" fontId="4" fillId="7" borderId="10" xfId="1" applyFont="1" applyFill="1" applyBorder="1" applyAlignment="1">
      <alignment horizontal="center" vertical="center"/>
    </xf>
    <xf numFmtId="169" fontId="4" fillId="7" borderId="10" xfId="1" applyFont="1" applyFill="1" applyBorder="1" applyAlignment="1">
      <alignment horizontal="center" vertical="center" wrapText="1"/>
    </xf>
    <xf numFmtId="164" fontId="4" fillId="7" borderId="10" xfId="1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7" fillId="7" borderId="0" xfId="3" applyNumberFormat="1" applyFont="1" applyFill="1" applyBorder="1" applyAlignment="1">
      <alignment horizontal="center" vertical="center"/>
    </xf>
    <xf numFmtId="4" fontId="7" fillId="7" borderId="0" xfId="0" applyNumberFormat="1" applyFont="1" applyFill="1" applyBorder="1" applyAlignment="1">
      <alignment horizontal="center" vertical="center"/>
    </xf>
    <xf numFmtId="4" fontId="7" fillId="7" borderId="0" xfId="1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vertical="center" wrapText="1"/>
    </xf>
    <xf numFmtId="4" fontId="7" fillId="7" borderId="0" xfId="0" quotePrefix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 wrapText="1"/>
    </xf>
    <xf numFmtId="4" fontId="7" fillId="7" borderId="0" xfId="3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169" fontId="4" fillId="7" borderId="0" xfId="1" applyFont="1" applyFill="1" applyBorder="1" applyAlignment="1">
      <alignment vertical="center"/>
    </xf>
    <xf numFmtId="164" fontId="4" fillId="7" borderId="0" xfId="1" applyNumberFormat="1" applyFont="1" applyFill="1" applyBorder="1" applyAlignment="1">
      <alignment horizontal="center" vertical="center"/>
    </xf>
    <xf numFmtId="4" fontId="13" fillId="7" borderId="0" xfId="0" applyNumberFormat="1" applyFont="1" applyFill="1" applyAlignment="1">
      <alignment horizontal="center" vertical="center" wrapText="1"/>
    </xf>
    <xf numFmtId="0" fontId="13" fillId="7" borderId="0" xfId="0" applyFont="1" applyFill="1" applyBorder="1" applyAlignment="1">
      <alignment vertical="center" wrapText="1"/>
    </xf>
    <xf numFmtId="164" fontId="3" fillId="7" borderId="0" xfId="0" applyNumberFormat="1" applyFont="1" applyFill="1" applyAlignment="1">
      <alignment horizontal="right" vertical="center" wrapText="1"/>
    </xf>
    <xf numFmtId="0" fontId="8" fillId="7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" fontId="3" fillId="7" borderId="0" xfId="0" applyNumberFormat="1" applyFont="1" applyFill="1" applyBorder="1" applyAlignment="1">
      <alignment horizontal="center"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4" fontId="3" fillId="7" borderId="0" xfId="0" applyNumberFormat="1" applyFont="1" applyFill="1" applyAlignment="1">
      <alignment horizontal="center" vertical="center" wrapText="1"/>
    </xf>
    <xf numFmtId="4" fontId="10" fillId="7" borderId="0" xfId="4" applyNumberFormat="1" applyFont="1" applyFill="1" applyBorder="1" applyAlignment="1">
      <alignment vertical="center" wrapText="1"/>
    </xf>
    <xf numFmtId="4" fontId="10" fillId="7" borderId="0" xfId="4" applyNumberFormat="1" applyFont="1" applyFill="1" applyAlignment="1">
      <alignment vertical="center" wrapText="1"/>
    </xf>
    <xf numFmtId="0" fontId="3" fillId="7" borderId="0" xfId="0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0" fontId="3" fillId="7" borderId="10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vertical="center"/>
    </xf>
    <xf numFmtId="0" fontId="3" fillId="7" borderId="24" xfId="0" applyFont="1" applyFill="1" applyBorder="1" applyAlignment="1">
      <alignment horizontal="center" vertical="center" wrapText="1"/>
    </xf>
    <xf numFmtId="173" fontId="7" fillId="7" borderId="0" xfId="3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distributed" wrapText="1"/>
    </xf>
    <xf numFmtId="0" fontId="10" fillId="7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0" fontId="10" fillId="7" borderId="0" xfId="0" applyFont="1" applyFill="1" applyBorder="1" applyAlignment="1">
      <alignment horizontal="center" wrapText="1"/>
    </xf>
    <xf numFmtId="164" fontId="7" fillId="8" borderId="16" xfId="1" applyNumberFormat="1" applyFont="1" applyFill="1" applyBorder="1" applyAlignment="1">
      <alignment horizontal="center" vertical="center"/>
    </xf>
    <xf numFmtId="49" fontId="3" fillId="7" borderId="19" xfId="0" applyNumberFormat="1" applyFont="1" applyFill="1" applyBorder="1" applyAlignment="1">
      <alignment horizontal="center" vertical="center" wrapText="1"/>
    </xf>
    <xf numFmtId="49" fontId="7" fillId="7" borderId="16" xfId="3" applyNumberFormat="1" applyFont="1" applyFill="1" applyBorder="1" applyAlignment="1">
      <alignment horizontal="center" vertical="center"/>
    </xf>
    <xf numFmtId="4" fontId="7" fillId="7" borderId="16" xfId="3" applyNumberFormat="1" applyFont="1" applyFill="1" applyBorder="1" applyAlignment="1">
      <alignment horizontal="center" vertical="center"/>
    </xf>
    <xf numFmtId="0" fontId="7" fillId="7" borderId="20" xfId="3" applyNumberFormat="1" applyFont="1" applyFill="1" applyBorder="1" applyAlignment="1">
      <alignment horizontal="center" vertical="center"/>
    </xf>
    <xf numFmtId="4" fontId="7" fillId="7" borderId="16" xfId="1" applyNumberFormat="1" applyFont="1" applyFill="1" applyBorder="1" applyAlignment="1">
      <alignment horizontal="center" vertical="center"/>
    </xf>
    <xf numFmtId="164" fontId="7" fillId="7" borderId="21" xfId="1" applyNumberFormat="1" applyFont="1" applyFill="1" applyBorder="1" applyAlignment="1">
      <alignment horizontal="center" vertical="center"/>
    </xf>
    <xf numFmtId="164" fontId="7" fillId="7" borderId="22" xfId="1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 wrapText="1"/>
    </xf>
    <xf numFmtId="2" fontId="7" fillId="7" borderId="21" xfId="1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top" wrapText="1"/>
    </xf>
    <xf numFmtId="175" fontId="7" fillId="7" borderId="16" xfId="0" applyNumberFormat="1" applyFont="1" applyFill="1" applyBorder="1" applyAlignment="1">
      <alignment horizontal="center" vertical="center"/>
    </xf>
    <xf numFmtId="176" fontId="7" fillId="7" borderId="16" xfId="1" applyNumberFormat="1" applyFont="1" applyFill="1" applyBorder="1" applyAlignment="1">
      <alignment horizontal="center" vertical="center"/>
    </xf>
    <xf numFmtId="0" fontId="3" fillId="7" borderId="16" xfId="3" applyFont="1" applyFill="1" applyBorder="1" applyAlignment="1">
      <alignment horizontal="center" vertical="center" wrapText="1"/>
    </xf>
    <xf numFmtId="170" fontId="7" fillId="7" borderId="16" xfId="0" applyNumberFormat="1" applyFont="1" applyFill="1" applyBorder="1" applyAlignment="1">
      <alignment horizontal="center" vertical="center"/>
    </xf>
    <xf numFmtId="8" fontId="3" fillId="7" borderId="0" xfId="0" applyNumberFormat="1" applyFont="1" applyFill="1" applyAlignment="1">
      <alignment vertical="center"/>
    </xf>
    <xf numFmtId="171" fontId="7" fillId="7" borderId="16" xfId="0" applyNumberFormat="1" applyFont="1" applyFill="1" applyBorder="1" applyAlignment="1">
      <alignment horizontal="center" vertical="center"/>
    </xf>
    <xf numFmtId="40" fontId="3" fillId="7" borderId="20" xfId="0" applyNumberFormat="1" applyFont="1" applyFill="1" applyBorder="1" applyAlignment="1">
      <alignment horizontal="center" vertical="center" wrapText="1"/>
    </xf>
    <xf numFmtId="164" fontId="9" fillId="7" borderId="0" xfId="1" applyNumberFormat="1" applyFont="1" applyFill="1" applyBorder="1" applyAlignment="1">
      <alignment horizontal="center" vertical="center"/>
    </xf>
    <xf numFmtId="172" fontId="3" fillId="7" borderId="20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168" fontId="4" fillId="0" borderId="16" xfId="0" applyNumberFormat="1" applyFont="1" applyFill="1" applyBorder="1" applyAlignment="1">
      <alignment horizontal="center" vertical="center" wrapText="1"/>
    </xf>
    <xf numFmtId="168" fontId="4" fillId="0" borderId="20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69" fontId="5" fillId="0" borderId="16" xfId="1" applyFont="1" applyFill="1" applyBorder="1" applyAlignment="1">
      <alignment horizontal="center" vertical="center"/>
    </xf>
    <xf numFmtId="169" fontId="5" fillId="0" borderId="21" xfId="1" applyFont="1" applyFill="1" applyBorder="1" applyAlignment="1">
      <alignment horizontal="center" vertical="center"/>
    </xf>
    <xf numFmtId="164" fontId="5" fillId="0" borderId="21" xfId="1" applyNumberFormat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vertical="center"/>
    </xf>
    <xf numFmtId="49" fontId="4" fillId="7" borderId="19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vertical="center" wrapText="1"/>
    </xf>
    <xf numFmtId="4" fontId="5" fillId="7" borderId="16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 wrapText="1"/>
    </xf>
    <xf numFmtId="4" fontId="3" fillId="7" borderId="0" xfId="4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178" fontId="7" fillId="7" borderId="16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173" fontId="4" fillId="7" borderId="1" xfId="0" applyNumberFormat="1" applyFont="1" applyFill="1" applyBorder="1" applyAlignment="1">
      <alignment horizontal="center" vertical="center" wrapText="1"/>
    </xf>
    <xf numFmtId="173" fontId="4" fillId="7" borderId="3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distributed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0" fontId="10" fillId="7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173" fontId="7" fillId="7" borderId="0" xfId="3" applyNumberFormat="1" applyFont="1" applyFill="1" applyBorder="1" applyAlignment="1">
      <alignment horizontal="center" vertical="center"/>
    </xf>
    <xf numFmtId="164" fontId="4" fillId="7" borderId="9" xfId="1" applyNumberFormat="1" applyFont="1" applyFill="1" applyBorder="1" applyAlignment="1">
      <alignment horizontal="center" vertical="center" wrapText="1"/>
    </xf>
    <xf numFmtId="164" fontId="4" fillId="7" borderId="13" xfId="1" applyNumberFormat="1" applyFont="1" applyFill="1" applyBorder="1" applyAlignment="1">
      <alignment horizontal="center" vertical="center" wrapText="1"/>
    </xf>
    <xf numFmtId="4" fontId="4" fillId="7" borderId="9" xfId="0" applyNumberFormat="1" applyFont="1" applyFill="1" applyBorder="1" applyAlignment="1">
      <alignment horizontal="center" vertical="center"/>
    </xf>
    <xf numFmtId="4" fontId="4" fillId="7" borderId="13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right" vertical="center" wrapText="1"/>
    </xf>
    <xf numFmtId="0" fontId="5" fillId="7" borderId="7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right" vertical="center" wrapText="1"/>
    </xf>
    <xf numFmtId="0" fontId="5" fillId="7" borderId="1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5" fillId="7" borderId="6" xfId="0" applyFont="1" applyFill="1" applyBorder="1" applyAlignment="1">
      <alignment horizontal="right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7" borderId="3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169" fontId="4" fillId="7" borderId="9" xfId="1" applyFont="1" applyFill="1" applyBorder="1" applyAlignment="1">
      <alignment horizontal="center" vertical="center" wrapText="1"/>
    </xf>
    <xf numFmtId="169" fontId="4" fillId="7" borderId="13" xfId="1" applyFont="1" applyFill="1" applyBorder="1" applyAlignment="1">
      <alignment horizontal="center" vertical="center" wrapText="1"/>
    </xf>
    <xf numFmtId="0" fontId="7" fillId="7" borderId="9" xfId="3" applyNumberFormat="1" applyFont="1" applyFill="1" applyBorder="1" applyAlignment="1">
      <alignment horizontal="center" vertical="center"/>
    </xf>
    <xf numFmtId="0" fontId="7" fillId="7" borderId="13" xfId="3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4" fontId="4" fillId="7" borderId="9" xfId="0" applyNumberFormat="1" applyFont="1" applyFill="1" applyBorder="1" applyAlignment="1">
      <alignment horizontal="center" vertical="center" wrapText="1"/>
    </xf>
    <xf numFmtId="4" fontId="4" fillId="7" borderId="13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0" fontId="5" fillId="0" borderId="7" xfId="0" applyNumberFormat="1" applyFont="1" applyFill="1" applyBorder="1" applyAlignment="1">
      <alignment horizontal="center" vertical="center" wrapText="1"/>
    </xf>
    <xf numFmtId="40" fontId="5" fillId="0" borderId="8" xfId="0" applyNumberFormat="1" applyFont="1" applyFill="1" applyBorder="1" applyAlignment="1">
      <alignment horizontal="center" vertical="center" wrapText="1"/>
    </xf>
    <xf numFmtId="40" fontId="5" fillId="0" borderId="14" xfId="0" applyNumberFormat="1" applyFont="1" applyFill="1" applyBorder="1" applyAlignment="1">
      <alignment horizontal="center" vertical="center" wrapText="1"/>
    </xf>
    <xf numFmtId="4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0" fontId="5" fillId="0" borderId="7" xfId="0" applyNumberFormat="1" applyFont="1" applyFill="1" applyBorder="1" applyAlignment="1">
      <alignment horizontal="center" vertical="center"/>
    </xf>
    <xf numFmtId="40" fontId="5" fillId="0" borderId="4" xfId="0" applyNumberFormat="1" applyFont="1" applyFill="1" applyBorder="1" applyAlignment="1">
      <alignment horizontal="center" vertical="center"/>
    </xf>
    <xf numFmtId="40" fontId="5" fillId="0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174" fontId="4" fillId="0" borderId="2" xfId="0" applyNumberFormat="1" applyFont="1" applyFill="1" applyBorder="1" applyAlignment="1">
      <alignment horizontal="center" vertical="center"/>
    </xf>
    <xf numFmtId="174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14">
    <cellStyle name="Normal" xfId="0" builtinId="0"/>
    <cellStyle name="Normal 13" xfId="11" xr:uid="{00000000-0005-0000-0000-000001000000}"/>
    <cellStyle name="Normal 2" xfId="5" xr:uid="{00000000-0005-0000-0000-000002000000}"/>
    <cellStyle name="Normal 2 2" xfId="6" xr:uid="{00000000-0005-0000-0000-000003000000}"/>
    <cellStyle name="Normal 3" xfId="7" xr:uid="{00000000-0005-0000-0000-000004000000}"/>
    <cellStyle name="Normal 4" xfId="4" xr:uid="{00000000-0005-0000-0000-000005000000}"/>
    <cellStyle name="Normal 5" xfId="2" xr:uid="{00000000-0005-0000-0000-000006000000}"/>
    <cellStyle name="Normal 6" xfId="9" xr:uid="{00000000-0005-0000-0000-000007000000}"/>
    <cellStyle name="Normal 7" xfId="10" xr:uid="{00000000-0005-0000-0000-000008000000}"/>
    <cellStyle name="Normal_ORÇAMENTO SINTÉTICO LÂMINA CENTRAL" xfId="3" xr:uid="{00000000-0005-0000-0000-000009000000}"/>
    <cellStyle name="Porcentagem 2" xfId="13" xr:uid="{00000000-0005-0000-0000-00000A000000}"/>
    <cellStyle name="Porcentagem 3" xfId="12" xr:uid="{00000000-0005-0000-0000-00000B000000}"/>
    <cellStyle name="Vírgula" xfId="1" builtinId="3"/>
    <cellStyle name="Vírgula 2" xfId="8" xr:uid="{00000000-0005-0000-0000-00000D000000}"/>
  </cellStyles>
  <dxfs count="1162"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 val="0"/>
        <i val="0"/>
      </font>
    </dxf>
    <dxf>
      <font>
        <color auto="1"/>
      </font>
      <fill>
        <patternFill>
          <fgColor indexed="64"/>
          <bgColor rgb="FFFFFF99"/>
        </patternFill>
      </fill>
    </dxf>
    <dxf>
      <fill>
        <patternFill>
          <fgColor indexed="64"/>
          <bgColor rgb="FFFFCC99"/>
        </patternFill>
      </fill>
    </dxf>
    <dxf>
      <fill>
        <patternFill>
          <fgColor indexed="64"/>
          <bgColor rgb="FFCCFFCC"/>
        </patternFill>
      </fill>
    </dxf>
    <dxf>
      <font>
        <b/>
        <i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auto="1"/>
      </font>
      <fill>
        <patternFill>
          <fgColor indexed="64"/>
          <bgColor rgb="FFFFCC99"/>
        </patternFill>
      </fill>
    </dxf>
    <dxf>
      <font>
        <b/>
        <i val="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CD5B4"/>
      <color rgb="FFFFFFCC"/>
      <color rgb="FFCCFFCC"/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1224643</xdr:colOff>
      <xdr:row>256</xdr:row>
      <xdr:rowOff>367393</xdr:rowOff>
    </xdr:from>
    <xdr:ext cx="978430" cy="365388"/>
    <xdr:pic>
      <xdr:nvPicPr>
        <xdr:cNvPr id="3" name="Imagem 2" descr="cid:image003.jpg@01D3E1ED.3A84B2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2893" y="223642918"/>
          <a:ext cx="978430" cy="3653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1022048</xdr:colOff>
      <xdr:row>264</xdr:row>
      <xdr:rowOff>61987</xdr:rowOff>
    </xdr:from>
    <xdr:ext cx="978430" cy="365388"/>
    <xdr:pic>
      <xdr:nvPicPr>
        <xdr:cNvPr id="6" name="Imagem 5" descr="cid:image003.jpg@01D3E1ED.3A84B23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1273" y="226071187"/>
          <a:ext cx="978430" cy="3653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X491"/>
  <sheetViews>
    <sheetView showGridLines="0" showZeros="0" tabSelected="1" view="pageBreakPreview" topLeftCell="B1" zoomScale="90" zoomScaleNormal="100" zoomScaleSheetLayoutView="90" workbookViewId="0">
      <selection activeCell="AU11" sqref="AU11"/>
    </sheetView>
  </sheetViews>
  <sheetFormatPr defaultColWidth="9.140625" defaultRowHeight="12"/>
  <cols>
    <col min="1" max="1" width="3.42578125" style="34" hidden="1" customWidth="1"/>
    <col min="2" max="2" width="3.42578125" style="34" customWidth="1"/>
    <col min="3" max="3" width="19.42578125" style="50" customWidth="1"/>
    <col min="4" max="4" width="45.42578125" style="34" customWidth="1"/>
    <col min="5" max="5" width="11.7109375" style="50" customWidth="1"/>
    <col min="6" max="6" width="18.7109375" style="34" customWidth="1"/>
    <col min="7" max="7" width="21" style="34" hidden="1" customWidth="1"/>
    <col min="8" max="8" width="14.7109375" style="34" hidden="1" customWidth="1"/>
    <col min="9" max="9" width="18.28515625" style="41" customWidth="1"/>
    <col min="10" max="10" width="14.5703125" style="41" customWidth="1"/>
    <col min="11" max="11" width="16.85546875" style="41" customWidth="1"/>
    <col min="12" max="12" width="15.5703125" style="41" customWidth="1"/>
    <col min="13" max="13" width="18.85546875" style="41" customWidth="1"/>
    <col min="14" max="14" width="17.28515625" style="41" hidden="1" customWidth="1"/>
    <col min="15" max="37" width="14.7109375" style="41" hidden="1" customWidth="1"/>
    <col min="38" max="38" width="14.5703125" style="51" customWidth="1"/>
    <col min="39" max="39" width="14.28515625" style="51" customWidth="1"/>
    <col min="40" max="40" width="14" style="51" customWidth="1"/>
    <col min="41" max="41" width="20.28515625" style="51" customWidth="1"/>
    <col min="42" max="42" width="18.5703125" style="51" customWidth="1"/>
    <col min="43" max="43" width="19.85546875" style="40" customWidth="1"/>
    <col min="44" max="44" width="5.140625" style="40" customWidth="1"/>
    <col min="45" max="45" width="15.85546875" style="40" hidden="1" customWidth="1"/>
    <col min="46" max="46" width="14.42578125" style="34" hidden="1" customWidth="1"/>
    <col min="47" max="47" width="20.42578125" style="34" customWidth="1"/>
    <col min="48" max="48" width="18.5703125" style="34" bestFit="1" customWidth="1"/>
    <col min="49" max="16384" width="9.140625" style="34"/>
  </cols>
  <sheetData>
    <row r="1" spans="1:76" ht="12.75" thickBot="1">
      <c r="AL1" s="52"/>
      <c r="AM1" s="52"/>
      <c r="AN1" s="52"/>
      <c r="AO1" s="52"/>
      <c r="AP1" s="52"/>
    </row>
    <row r="2" spans="1:76" s="1" customFormat="1" ht="24.95" customHeight="1" thickBot="1">
      <c r="C2" s="235" t="s">
        <v>0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7"/>
      <c r="AR2" s="164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s="1" customFormat="1" ht="29.25" customHeight="1" thickBot="1">
      <c r="C3" s="238" t="s">
        <v>488</v>
      </c>
      <c r="D3" s="239"/>
      <c r="E3" s="239"/>
      <c r="F3" s="239"/>
      <c r="G3" s="239"/>
      <c r="H3" s="239"/>
      <c r="I3" s="239"/>
      <c r="J3" s="239"/>
      <c r="K3" s="239"/>
      <c r="L3" s="239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247" t="s">
        <v>507</v>
      </c>
      <c r="AM3" s="247"/>
      <c r="AN3" s="247"/>
      <c r="AO3" s="247"/>
      <c r="AP3" s="161"/>
      <c r="AQ3" s="165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2"/>
      <c r="BG3" s="2"/>
      <c r="BH3" s="3"/>
      <c r="BI3" s="3"/>
      <c r="BJ3" s="3"/>
      <c r="BK3" s="3"/>
      <c r="BL3" s="3"/>
      <c r="BM3" s="3"/>
      <c r="BN3" s="3"/>
    </row>
    <row r="4" spans="1:76" s="1" customFormat="1" ht="24.95" customHeight="1" thickBot="1">
      <c r="C4" s="240" t="s">
        <v>505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6"/>
      <c r="AR4" s="7"/>
      <c r="AS4" s="7"/>
      <c r="AT4" s="7"/>
      <c r="AU4" s="7"/>
      <c r="AV4" s="7"/>
      <c r="AW4" s="7"/>
      <c r="AX4" s="7"/>
      <c r="AY4" s="7"/>
      <c r="AZ4" s="7"/>
      <c r="BA4" s="8"/>
      <c r="BB4" s="7"/>
      <c r="BC4" s="7"/>
      <c r="BD4" s="7"/>
      <c r="BE4" s="9"/>
      <c r="BF4" s="10"/>
      <c r="BG4" s="10"/>
      <c r="BH4" s="3"/>
      <c r="BI4" s="3"/>
      <c r="BJ4" s="3"/>
      <c r="BK4" s="3"/>
      <c r="BL4" s="3"/>
      <c r="BM4" s="3"/>
      <c r="BN4" s="3"/>
    </row>
    <row r="5" spans="1:76" s="1" customFormat="1" ht="24.95" customHeight="1" thickBot="1">
      <c r="C5" s="240" t="s">
        <v>500</v>
      </c>
      <c r="D5" s="241"/>
      <c r="E5" s="48"/>
      <c r="F5" s="48"/>
      <c r="G5" s="48"/>
      <c r="H5" s="48"/>
      <c r="I5" s="48"/>
      <c r="J5" s="48"/>
      <c r="K5" s="48"/>
      <c r="L5" s="48"/>
      <c r="M5" s="48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6"/>
      <c r="AR5" s="7"/>
      <c r="AS5" s="7"/>
      <c r="AT5" s="7"/>
      <c r="AU5" s="7"/>
      <c r="AV5" s="7"/>
      <c r="AW5" s="7"/>
      <c r="AX5" s="7"/>
      <c r="AY5" s="7"/>
      <c r="AZ5" s="7"/>
      <c r="BA5" s="8"/>
      <c r="BB5" s="7"/>
      <c r="BC5" s="7"/>
      <c r="BD5" s="7"/>
      <c r="BE5" s="9"/>
      <c r="BF5" s="10"/>
      <c r="BG5" s="10"/>
      <c r="BH5" s="3"/>
      <c r="BI5" s="3"/>
      <c r="BJ5" s="3"/>
      <c r="BK5" s="3"/>
      <c r="BL5" s="3"/>
      <c r="BM5" s="3"/>
      <c r="BN5" s="3"/>
    </row>
    <row r="6" spans="1:76" s="1" customFormat="1" ht="24.95" customHeight="1" thickBot="1">
      <c r="C6" s="240" t="s">
        <v>504</v>
      </c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1"/>
      <c r="AM6" s="242" t="s">
        <v>1</v>
      </c>
      <c r="AN6" s="242"/>
      <c r="AO6" s="242"/>
      <c r="AP6" s="243">
        <v>0.27214970497300001</v>
      </c>
      <c r="AQ6" s="244"/>
      <c r="AR6" s="12"/>
      <c r="AS6" s="12"/>
      <c r="AT6" s="12"/>
      <c r="AU6" s="12"/>
      <c r="AV6" s="12"/>
      <c r="AW6" s="12"/>
      <c r="AX6" s="12"/>
      <c r="AY6" s="12"/>
      <c r="AZ6" s="13"/>
      <c r="BA6" s="13"/>
      <c r="BB6" s="13"/>
      <c r="BC6" s="14"/>
      <c r="BD6" s="14"/>
      <c r="BE6" s="14"/>
      <c r="BF6" s="15"/>
      <c r="BG6" s="15"/>
      <c r="BH6" s="3"/>
      <c r="BI6" s="3"/>
      <c r="BJ6" s="3"/>
      <c r="BK6" s="3"/>
      <c r="BL6" s="3"/>
      <c r="BM6" s="3"/>
      <c r="BN6" s="3"/>
    </row>
    <row r="7" spans="1:76" s="1" customFormat="1" ht="24.95" customHeight="1" thickBot="1">
      <c r="C7" s="216" t="s">
        <v>2</v>
      </c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6"/>
      <c r="AR7" s="4"/>
      <c r="AS7" s="4"/>
      <c r="AT7" s="4"/>
      <c r="AU7" s="111"/>
      <c r="AV7" s="4"/>
      <c r="AW7" s="4"/>
      <c r="AX7" s="4"/>
      <c r="AY7" s="4"/>
      <c r="AZ7" s="4"/>
      <c r="BA7" s="4"/>
      <c r="BB7" s="4"/>
      <c r="BC7" s="4"/>
      <c r="BD7" s="4"/>
      <c r="BE7" s="4"/>
      <c r="BF7" s="15"/>
      <c r="BG7" s="15"/>
      <c r="BH7" s="3"/>
      <c r="BI7" s="3"/>
      <c r="BJ7" s="3"/>
      <c r="BK7" s="3"/>
      <c r="BL7" s="3"/>
      <c r="BM7" s="3"/>
      <c r="BN7" s="3"/>
    </row>
    <row r="8" spans="1:76" s="1" customFormat="1" ht="30" customHeight="1" thickBot="1">
      <c r="C8" s="219" t="s">
        <v>3</v>
      </c>
      <c r="D8" s="219" t="s">
        <v>4</v>
      </c>
      <c r="E8" s="226" t="s">
        <v>5</v>
      </c>
      <c r="F8" s="227"/>
      <c r="G8" s="228"/>
      <c r="H8" s="228"/>
      <c r="I8" s="231" t="s">
        <v>6</v>
      </c>
      <c r="J8" s="232" t="s">
        <v>7</v>
      </c>
      <c r="K8" s="233"/>
      <c r="L8" s="233"/>
      <c r="M8" s="234"/>
      <c r="N8" s="208" t="s">
        <v>499</v>
      </c>
      <c r="O8" s="208"/>
      <c r="P8" s="208"/>
      <c r="Q8" s="208" t="s">
        <v>8</v>
      </c>
      <c r="R8" s="208"/>
      <c r="S8" s="208"/>
      <c r="T8" s="208" t="s">
        <v>8</v>
      </c>
      <c r="U8" s="208"/>
      <c r="V8" s="208"/>
      <c r="W8" s="208" t="s">
        <v>8</v>
      </c>
      <c r="X8" s="208"/>
      <c r="Y8" s="208"/>
      <c r="Z8" s="208" t="s">
        <v>8</v>
      </c>
      <c r="AA8" s="208"/>
      <c r="AB8" s="208"/>
      <c r="AC8" s="208" t="s">
        <v>8</v>
      </c>
      <c r="AD8" s="208"/>
      <c r="AE8" s="208"/>
      <c r="AF8" s="208" t="s">
        <v>8</v>
      </c>
      <c r="AG8" s="208"/>
      <c r="AH8" s="208"/>
      <c r="AI8" s="208" t="s">
        <v>8</v>
      </c>
      <c r="AJ8" s="208"/>
      <c r="AK8" s="208"/>
      <c r="AL8" s="208" t="str">
        <f>"ACUMULADO ATÉ " &amp; AS10</f>
        <v>ACUMULADO ATÉ 1ª MEDIÇÃO</v>
      </c>
      <c r="AM8" s="208"/>
      <c r="AN8" s="208"/>
      <c r="AO8" s="208"/>
      <c r="AP8" s="208"/>
      <c r="AQ8" s="208"/>
      <c r="AR8" s="15"/>
      <c r="AS8" s="15"/>
      <c r="AT8" s="3"/>
      <c r="AU8" s="3"/>
      <c r="BE8" s="3"/>
    </row>
    <row r="9" spans="1:76" s="1" customFormat="1" ht="36" customHeight="1" thickBot="1">
      <c r="C9" s="220"/>
      <c r="D9" s="220"/>
      <c r="E9" s="216" t="s">
        <v>9</v>
      </c>
      <c r="F9" s="219" t="s">
        <v>10</v>
      </c>
      <c r="G9" s="229"/>
      <c r="H9" s="229"/>
      <c r="I9" s="231"/>
      <c r="J9" s="222" t="s">
        <v>508</v>
      </c>
      <c r="K9" s="223"/>
      <c r="L9" s="222" t="s">
        <v>11</v>
      </c>
      <c r="M9" s="223"/>
      <c r="N9" s="46" t="s">
        <v>5</v>
      </c>
      <c r="O9" s="208" t="s">
        <v>12</v>
      </c>
      <c r="P9" s="208"/>
      <c r="Q9" s="46" t="s">
        <v>5</v>
      </c>
      <c r="R9" s="208" t="s">
        <v>12</v>
      </c>
      <c r="S9" s="208"/>
      <c r="T9" s="46" t="s">
        <v>5</v>
      </c>
      <c r="U9" s="208" t="s">
        <v>12</v>
      </c>
      <c r="V9" s="208"/>
      <c r="W9" s="46" t="s">
        <v>5</v>
      </c>
      <c r="X9" s="208" t="s">
        <v>12</v>
      </c>
      <c r="Y9" s="208"/>
      <c r="Z9" s="46" t="s">
        <v>5</v>
      </c>
      <c r="AA9" s="208" t="s">
        <v>12</v>
      </c>
      <c r="AB9" s="208"/>
      <c r="AC9" s="46" t="s">
        <v>5</v>
      </c>
      <c r="AD9" s="208" t="s">
        <v>12</v>
      </c>
      <c r="AE9" s="208"/>
      <c r="AF9" s="46" t="s">
        <v>5</v>
      </c>
      <c r="AG9" s="208" t="s">
        <v>12</v>
      </c>
      <c r="AH9" s="208"/>
      <c r="AI9" s="46" t="s">
        <v>5</v>
      </c>
      <c r="AJ9" s="208" t="s">
        <v>12</v>
      </c>
      <c r="AK9" s="208"/>
      <c r="AL9" s="206" t="s">
        <v>13</v>
      </c>
      <c r="AM9" s="211" t="s">
        <v>14</v>
      </c>
      <c r="AN9" s="212"/>
      <c r="AO9" s="213" t="s">
        <v>15</v>
      </c>
      <c r="AP9" s="209" t="s">
        <v>16</v>
      </c>
      <c r="AQ9" s="209"/>
      <c r="AR9" s="16"/>
      <c r="AS9" s="17"/>
      <c r="AT9" s="3"/>
      <c r="AU9" s="3"/>
    </row>
    <row r="10" spans="1:76" s="3" customFormat="1" ht="19.5" customHeight="1" thickBot="1">
      <c r="C10" s="220"/>
      <c r="D10" s="220"/>
      <c r="E10" s="217"/>
      <c r="F10" s="220"/>
      <c r="G10" s="230"/>
      <c r="H10" s="230"/>
      <c r="I10" s="231"/>
      <c r="J10" s="224"/>
      <c r="K10" s="225"/>
      <c r="L10" s="224"/>
      <c r="M10" s="225"/>
      <c r="N10" s="208" t="s">
        <v>17</v>
      </c>
      <c r="O10" s="208" t="s">
        <v>18</v>
      </c>
      <c r="P10" s="208" t="s">
        <v>11</v>
      </c>
      <c r="Q10" s="208" t="s">
        <v>19</v>
      </c>
      <c r="R10" s="208" t="s">
        <v>18</v>
      </c>
      <c r="S10" s="208" t="s">
        <v>11</v>
      </c>
      <c r="T10" s="208" t="s">
        <v>20</v>
      </c>
      <c r="U10" s="208" t="s">
        <v>18</v>
      </c>
      <c r="V10" s="208" t="s">
        <v>11</v>
      </c>
      <c r="W10" s="208" t="s">
        <v>21</v>
      </c>
      <c r="X10" s="208" t="s">
        <v>18</v>
      </c>
      <c r="Y10" s="208" t="s">
        <v>11</v>
      </c>
      <c r="Z10" s="208" t="s">
        <v>22</v>
      </c>
      <c r="AA10" s="208" t="s">
        <v>18</v>
      </c>
      <c r="AB10" s="208" t="s">
        <v>11</v>
      </c>
      <c r="AC10" s="208" t="s">
        <v>23</v>
      </c>
      <c r="AD10" s="208" t="s">
        <v>18</v>
      </c>
      <c r="AE10" s="208" t="s">
        <v>11</v>
      </c>
      <c r="AF10" s="208" t="s">
        <v>24</v>
      </c>
      <c r="AG10" s="208" t="s">
        <v>18</v>
      </c>
      <c r="AH10" s="208" t="s">
        <v>11</v>
      </c>
      <c r="AI10" s="208" t="s">
        <v>25</v>
      </c>
      <c r="AJ10" s="208" t="s">
        <v>18</v>
      </c>
      <c r="AK10" s="208" t="s">
        <v>11</v>
      </c>
      <c r="AL10" s="210"/>
      <c r="AM10" s="206" t="s">
        <v>18</v>
      </c>
      <c r="AN10" s="206" t="s">
        <v>11</v>
      </c>
      <c r="AO10" s="214"/>
      <c r="AP10" s="208" t="s">
        <v>18</v>
      </c>
      <c r="AQ10" s="208" t="s">
        <v>11</v>
      </c>
      <c r="AR10" s="16"/>
      <c r="AS10" s="44" t="s">
        <v>17</v>
      </c>
      <c r="AT10" s="18" t="s">
        <v>26</v>
      </c>
    </row>
    <row r="11" spans="1:76" s="3" customFormat="1" ht="31.5" customHeight="1" thickBot="1">
      <c r="C11" s="221"/>
      <c r="D11" s="221"/>
      <c r="E11" s="218"/>
      <c r="F11" s="221"/>
      <c r="G11" s="47"/>
      <c r="H11" s="49"/>
      <c r="I11" s="231"/>
      <c r="J11" s="19" t="s">
        <v>27</v>
      </c>
      <c r="K11" s="20" t="s">
        <v>28</v>
      </c>
      <c r="L11" s="19" t="s">
        <v>27</v>
      </c>
      <c r="M11" s="20" t="s">
        <v>28</v>
      </c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7"/>
      <c r="AM11" s="207"/>
      <c r="AN11" s="207"/>
      <c r="AO11" s="215"/>
      <c r="AP11" s="208"/>
      <c r="AQ11" s="208"/>
      <c r="AR11" s="16"/>
      <c r="AS11" s="21"/>
      <c r="AT11" s="22"/>
    </row>
    <row r="12" spans="1:76" s="1" customFormat="1" ht="8.25" customHeight="1">
      <c r="C12" s="23"/>
      <c r="D12" s="24"/>
      <c r="E12" s="25"/>
      <c r="F12" s="25"/>
      <c r="G12" s="26"/>
      <c r="H12" s="26"/>
      <c r="I12" s="27"/>
      <c r="J12" s="27"/>
      <c r="K12" s="27"/>
      <c r="L12" s="27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9"/>
      <c r="AM12" s="29"/>
      <c r="AN12" s="29"/>
      <c r="AO12" s="30"/>
      <c r="AP12" s="30"/>
      <c r="AQ12" s="30"/>
      <c r="AR12" s="31"/>
      <c r="AS12" s="21"/>
      <c r="AT12" s="32"/>
      <c r="AU12" s="8"/>
    </row>
    <row r="13" spans="1:76" s="1" customFormat="1" ht="27.75" customHeight="1">
      <c r="A13" s="1" t="s">
        <v>29</v>
      </c>
      <c r="C13" s="162" t="s">
        <v>495</v>
      </c>
      <c r="D13" s="141" t="s">
        <v>496</v>
      </c>
      <c r="E13" s="142"/>
      <c r="F13" s="142"/>
      <c r="G13" s="143"/>
      <c r="H13" s="144"/>
      <c r="I13" s="33"/>
      <c r="J13" s="33"/>
      <c r="K13" s="145"/>
      <c r="L13" s="145"/>
      <c r="M13" s="145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7"/>
      <c r="AM13" s="147"/>
      <c r="AN13" s="148"/>
      <c r="AO13" s="149"/>
      <c r="AP13" s="150"/>
      <c r="AQ13" s="163"/>
      <c r="AR13" s="31"/>
      <c r="AS13" s="21"/>
      <c r="AT13" s="151" t="str">
        <f>IF(COUNTIF(AT14:AT18,"MEDIDO")&gt;0,"MEDIDO","NÃO MEDIDO")</f>
        <v>NÃO MEDIDO</v>
      </c>
      <c r="AU13" s="8"/>
    </row>
    <row r="14" spans="1:76" s="53" customFormat="1" ht="30" customHeight="1">
      <c r="A14" s="53" t="s">
        <v>29</v>
      </c>
      <c r="C14" s="121" t="s">
        <v>497</v>
      </c>
      <c r="D14" s="54" t="s">
        <v>152</v>
      </c>
      <c r="E14" s="122"/>
      <c r="F14" s="55"/>
      <c r="G14" s="56"/>
      <c r="H14" s="57"/>
      <c r="I14" s="58"/>
      <c r="J14" s="123"/>
      <c r="K14" s="59"/>
      <c r="L14" s="59"/>
      <c r="M14" s="124"/>
      <c r="N14" s="60"/>
      <c r="O14" s="60">
        <f>ROUND($N14*$J14,2)</f>
        <v>0</v>
      </c>
      <c r="P14" s="60">
        <f>ROUND($N14*$L14,2)</f>
        <v>0</v>
      </c>
      <c r="Q14" s="60"/>
      <c r="R14" s="60">
        <f t="shared" ref="R14:R51" si="0">ROUND($Q14*$J14,2)</f>
        <v>0</v>
      </c>
      <c r="S14" s="60">
        <f t="shared" ref="S14:S51" si="1">ROUND($Q14*$L14,2)</f>
        <v>0</v>
      </c>
      <c r="T14" s="60"/>
      <c r="U14" s="60">
        <f t="shared" ref="U14:U51" si="2">ROUND($T14*$J14,2)</f>
        <v>0</v>
      </c>
      <c r="V14" s="60">
        <f t="shared" ref="V14:V51" si="3">ROUND($T14*$L14,2)</f>
        <v>0</v>
      </c>
      <c r="W14" s="60"/>
      <c r="X14" s="60">
        <f t="shared" ref="X14:X51" si="4">ROUND($W14*$J14,2)</f>
        <v>0</v>
      </c>
      <c r="Y14" s="60">
        <f t="shared" ref="Y14:Y51" si="5">ROUND($W14*$L14,2)</f>
        <v>0</v>
      </c>
      <c r="Z14" s="60"/>
      <c r="AA14" s="60">
        <f t="shared" ref="AA14:AA51" si="6">ROUND($Z14*$J14,2)</f>
        <v>0</v>
      </c>
      <c r="AB14" s="60">
        <f t="shared" ref="AB14:AB51" si="7">ROUND($Z14*$L14,2)</f>
        <v>0</v>
      </c>
      <c r="AC14" s="60"/>
      <c r="AD14" s="60">
        <f t="shared" ref="AD14:AD51" si="8">ROUND($AC14*$J14,2)</f>
        <v>0</v>
      </c>
      <c r="AE14" s="60">
        <f t="shared" ref="AE14:AE51" si="9">ROUND($AC14*$L14,2)</f>
        <v>0</v>
      </c>
      <c r="AF14" s="60"/>
      <c r="AG14" s="60">
        <f t="shared" ref="AG14:AG51" si="10">ROUND($AF14*$J14,2)</f>
        <v>0</v>
      </c>
      <c r="AH14" s="60">
        <f t="shared" ref="AH14:AH51" si="11">ROUND($AF14*$L14,2)</f>
        <v>0</v>
      </c>
      <c r="AI14" s="60"/>
      <c r="AJ14" s="60">
        <f t="shared" ref="AJ14:AJ51" si="12">ROUND($AI14*$J14,2)</f>
        <v>0</v>
      </c>
      <c r="AK14" s="60">
        <f t="shared" ref="AK14:AK51" si="13">ROUND($AI14*$L14,2)</f>
        <v>0</v>
      </c>
      <c r="AL14" s="61">
        <f>SUMIF($N$9:$AK$9,"QUANTIDADE",N14:AK14)</f>
        <v>0</v>
      </c>
      <c r="AM14" s="125">
        <f>SUMIF($N$9:$AK$9,"COM DESCONTO",N14:AK14)</f>
        <v>0</v>
      </c>
      <c r="AN14" s="126">
        <f>SUMIF($N$9:$AK$9,"SEM DESCONTO",N14:AK14)</f>
        <v>0</v>
      </c>
      <c r="AO14" s="130">
        <f t="shared" ref="AO14:AO79" si="14">I14-AL14</f>
        <v>0</v>
      </c>
      <c r="AP14" s="61">
        <f t="shared" ref="AP14:AP79" si="15">K14-AM14</f>
        <v>0</v>
      </c>
      <c r="AQ14" s="127">
        <f>M14-AN14</f>
        <v>0</v>
      </c>
      <c r="AR14" s="62"/>
      <c r="AS14" s="61">
        <f>INDEX($N$10:$AK$240,ROW()-8,MATCH($AS$10,$N$10:$AK$10,0))</f>
        <v>0</v>
      </c>
      <c r="AT14" s="63" t="str">
        <f>IF(COUNTIF(AT15:AT18,"MEDIDO")&gt;0,"MEDIDO","NÃO MEDIDO")</f>
        <v>NÃO MEDIDO</v>
      </c>
      <c r="AU14" s="128"/>
    </row>
    <row r="15" spans="1:76" s="53" customFormat="1" ht="30" customHeight="1">
      <c r="A15" s="53" t="s">
        <v>31</v>
      </c>
      <c r="C15" s="66" t="s">
        <v>32</v>
      </c>
      <c r="D15" s="54" t="s">
        <v>148</v>
      </c>
      <c r="E15" s="131" t="s">
        <v>33</v>
      </c>
      <c r="F15" s="58">
        <v>8</v>
      </c>
      <c r="G15" s="56"/>
      <c r="H15" s="57"/>
      <c r="I15" s="58">
        <f>F15+G15+H15</f>
        <v>8</v>
      </c>
      <c r="J15" s="67">
        <v>20257.189999999999</v>
      </c>
      <c r="K15" s="65">
        <f>ROUND((F15*$J15),2)+ROUND((G15*$J15),2)+ROUND((H15*$J15),2)</f>
        <v>162057.51999999999</v>
      </c>
      <c r="L15" s="59"/>
      <c r="M15" s="124">
        <f>ROUND(I15*L15,2)</f>
        <v>0</v>
      </c>
      <c r="N15" s="132"/>
      <c r="O15" s="60">
        <f t="shared" ref="O15:O80" si="16">ROUND($N15*$J15,2)</f>
        <v>0</v>
      </c>
      <c r="P15" s="60">
        <f t="shared" ref="P15:P80" si="17">ROUND($N15*$L15,2)</f>
        <v>0</v>
      </c>
      <c r="Q15" s="60"/>
      <c r="R15" s="60">
        <f t="shared" si="0"/>
        <v>0</v>
      </c>
      <c r="S15" s="60">
        <f t="shared" si="1"/>
        <v>0</v>
      </c>
      <c r="T15" s="60"/>
      <c r="U15" s="60">
        <f t="shared" si="2"/>
        <v>0</v>
      </c>
      <c r="V15" s="60">
        <f t="shared" si="3"/>
        <v>0</v>
      </c>
      <c r="W15" s="60"/>
      <c r="X15" s="60">
        <f t="shared" si="4"/>
        <v>0</v>
      </c>
      <c r="Y15" s="60">
        <f t="shared" si="5"/>
        <v>0</v>
      </c>
      <c r="Z15" s="60"/>
      <c r="AA15" s="60">
        <f t="shared" si="6"/>
        <v>0</v>
      </c>
      <c r="AB15" s="60">
        <f t="shared" si="7"/>
        <v>0</v>
      </c>
      <c r="AC15" s="60"/>
      <c r="AD15" s="60">
        <f t="shared" si="8"/>
        <v>0</v>
      </c>
      <c r="AE15" s="60">
        <f t="shared" si="9"/>
        <v>0</v>
      </c>
      <c r="AF15" s="60"/>
      <c r="AG15" s="60">
        <f t="shared" si="10"/>
        <v>0</v>
      </c>
      <c r="AH15" s="60">
        <f t="shared" si="11"/>
        <v>0</v>
      </c>
      <c r="AI15" s="60"/>
      <c r="AJ15" s="60">
        <f t="shared" si="12"/>
        <v>0</v>
      </c>
      <c r="AK15" s="60">
        <f>ROUND($AI15*$L15,2)</f>
        <v>0</v>
      </c>
      <c r="AL15" s="160">
        <f>SUMIF($N$9:$AK$9,"QUANTIDADE",N15:AK15)</f>
        <v>0</v>
      </c>
      <c r="AM15" s="125">
        <f>SUMIF($N$9:$AK$9,"QUANTIDADE",O15:AL15)</f>
        <v>0</v>
      </c>
      <c r="AN15" s="126">
        <f>SUMIF($N$9:$AK$9,"SEM DESCONTO",N15:AK15)</f>
        <v>0</v>
      </c>
      <c r="AO15" s="130">
        <f>I15-AL15</f>
        <v>8</v>
      </c>
      <c r="AP15" s="61">
        <f t="shared" si="15"/>
        <v>162057.51999999999</v>
      </c>
      <c r="AQ15" s="127">
        <f t="shared" ref="AQ15:AQ80" si="18">M15-AN15</f>
        <v>0</v>
      </c>
      <c r="AR15" s="62"/>
      <c r="AS15" s="133">
        <f>INDEX($N$10:$AK$240,ROW()-8,MATCH($AS$10,$N$10:$AK$10,0))</f>
        <v>0</v>
      </c>
      <c r="AT15" s="63" t="str">
        <f>IF(AS15&lt;&gt;0,"MEDIDO","NÃO MEDIDO")</f>
        <v>NÃO MEDIDO</v>
      </c>
      <c r="AU15" s="128"/>
    </row>
    <row r="16" spans="1:76" s="53" customFormat="1" ht="30" customHeight="1">
      <c r="A16" s="53" t="s">
        <v>31</v>
      </c>
      <c r="C16" s="121" t="s">
        <v>149</v>
      </c>
      <c r="D16" s="54" t="s">
        <v>34</v>
      </c>
      <c r="E16" s="131" t="s">
        <v>33</v>
      </c>
      <c r="F16" s="129">
        <v>8</v>
      </c>
      <c r="G16" s="56"/>
      <c r="H16" s="57"/>
      <c r="I16" s="58">
        <f t="shared" ref="I16:I63" si="19">F16+G16+H16</f>
        <v>8</v>
      </c>
      <c r="J16" s="67">
        <v>15349.09</v>
      </c>
      <c r="K16" s="65">
        <f t="shared" ref="K16:K63" si="20">ROUND((F16*$J16),2)+ROUND((G16*$J16),2)+ROUND((H16*$J16),2)</f>
        <v>122792.72</v>
      </c>
      <c r="L16" s="59"/>
      <c r="M16" s="124">
        <f>ROUND(I16*L16,2)</f>
        <v>0</v>
      </c>
      <c r="N16" s="132"/>
      <c r="O16" s="60">
        <f t="shared" si="16"/>
        <v>0</v>
      </c>
      <c r="P16" s="60">
        <f t="shared" si="17"/>
        <v>0</v>
      </c>
      <c r="Q16" s="60"/>
      <c r="R16" s="60">
        <f t="shared" si="0"/>
        <v>0</v>
      </c>
      <c r="S16" s="60">
        <f t="shared" si="1"/>
        <v>0</v>
      </c>
      <c r="T16" s="60"/>
      <c r="U16" s="60">
        <f t="shared" si="2"/>
        <v>0</v>
      </c>
      <c r="V16" s="60">
        <f t="shared" si="3"/>
        <v>0</v>
      </c>
      <c r="W16" s="60"/>
      <c r="X16" s="60">
        <f t="shared" si="4"/>
        <v>0</v>
      </c>
      <c r="Y16" s="60">
        <f t="shared" si="5"/>
        <v>0</v>
      </c>
      <c r="Z16" s="60"/>
      <c r="AA16" s="60">
        <f t="shared" si="6"/>
        <v>0</v>
      </c>
      <c r="AB16" s="60">
        <f t="shared" si="7"/>
        <v>0</v>
      </c>
      <c r="AC16" s="60"/>
      <c r="AD16" s="60">
        <f t="shared" si="8"/>
        <v>0</v>
      </c>
      <c r="AE16" s="60">
        <f t="shared" si="9"/>
        <v>0</v>
      </c>
      <c r="AF16" s="60"/>
      <c r="AG16" s="60">
        <f t="shared" si="10"/>
        <v>0</v>
      </c>
      <c r="AH16" s="60">
        <f t="shared" si="11"/>
        <v>0</v>
      </c>
      <c r="AI16" s="60"/>
      <c r="AJ16" s="60">
        <f t="shared" si="12"/>
        <v>0</v>
      </c>
      <c r="AK16" s="60">
        <f t="shared" si="13"/>
        <v>0</v>
      </c>
      <c r="AL16" s="160">
        <f>SUMIF($N$9:$AK$9,"QUANTIDADE",N16:AK16)</f>
        <v>0</v>
      </c>
      <c r="AM16" s="125">
        <f>SUMIF($N$9:$AK$9,"QUANTIDADE",O16:AL16)</f>
        <v>0</v>
      </c>
      <c r="AN16" s="126">
        <f>SUMIF($N$9:$AK$9,"SEM DESCONTO",N16:AK16)</f>
        <v>0</v>
      </c>
      <c r="AO16" s="130">
        <f t="shared" si="14"/>
        <v>8</v>
      </c>
      <c r="AP16" s="61">
        <f t="shared" si="15"/>
        <v>122792.72</v>
      </c>
      <c r="AQ16" s="127">
        <f>M16-AN16</f>
        <v>0</v>
      </c>
      <c r="AR16" s="62"/>
      <c r="AS16" s="133">
        <f>INDEX($N$10:$AK$240,ROW()-8,MATCH($AS$10,$N$10:$AK$10,0))</f>
        <v>0</v>
      </c>
      <c r="AT16" s="63" t="str">
        <f>IF(AS16&lt;&gt;0,"MEDIDO","NÃO MEDIDO")</f>
        <v>NÃO MEDIDO</v>
      </c>
      <c r="AU16" s="128"/>
    </row>
    <row r="17" spans="1:48" s="53" customFormat="1" ht="30" customHeight="1">
      <c r="A17" s="53" t="s">
        <v>31</v>
      </c>
      <c r="C17" s="66" t="s">
        <v>35</v>
      </c>
      <c r="D17" s="68" t="s">
        <v>150</v>
      </c>
      <c r="E17" s="131" t="s">
        <v>33</v>
      </c>
      <c r="F17" s="58">
        <v>8</v>
      </c>
      <c r="G17" s="56"/>
      <c r="H17" s="57"/>
      <c r="I17" s="58">
        <f t="shared" si="19"/>
        <v>8</v>
      </c>
      <c r="J17" s="67">
        <v>1416.18</v>
      </c>
      <c r="K17" s="65">
        <f t="shared" si="20"/>
        <v>11329.44</v>
      </c>
      <c r="L17" s="59"/>
      <c r="M17" s="124">
        <f t="shared" ref="M17:M82" si="21">ROUND(I17*L17,2)</f>
        <v>0</v>
      </c>
      <c r="N17" s="132"/>
      <c r="O17" s="60">
        <f t="shared" si="16"/>
        <v>0</v>
      </c>
      <c r="P17" s="60">
        <f t="shared" si="17"/>
        <v>0</v>
      </c>
      <c r="Q17" s="60"/>
      <c r="R17" s="60">
        <f t="shared" si="0"/>
        <v>0</v>
      </c>
      <c r="S17" s="60">
        <f t="shared" si="1"/>
        <v>0</v>
      </c>
      <c r="T17" s="60"/>
      <c r="U17" s="60">
        <f t="shared" si="2"/>
        <v>0</v>
      </c>
      <c r="V17" s="60">
        <f t="shared" si="3"/>
        <v>0</v>
      </c>
      <c r="W17" s="60"/>
      <c r="X17" s="60">
        <f t="shared" si="4"/>
        <v>0</v>
      </c>
      <c r="Y17" s="60">
        <f t="shared" si="5"/>
        <v>0</v>
      </c>
      <c r="Z17" s="60"/>
      <c r="AA17" s="60">
        <f t="shared" si="6"/>
        <v>0</v>
      </c>
      <c r="AB17" s="60">
        <f t="shared" si="7"/>
        <v>0</v>
      </c>
      <c r="AC17" s="60"/>
      <c r="AD17" s="60">
        <f t="shared" si="8"/>
        <v>0</v>
      </c>
      <c r="AE17" s="60">
        <f t="shared" si="9"/>
        <v>0</v>
      </c>
      <c r="AF17" s="60"/>
      <c r="AG17" s="60">
        <f t="shared" si="10"/>
        <v>0</v>
      </c>
      <c r="AH17" s="60">
        <f t="shared" si="11"/>
        <v>0</v>
      </c>
      <c r="AI17" s="60"/>
      <c r="AJ17" s="60">
        <f t="shared" si="12"/>
        <v>0</v>
      </c>
      <c r="AK17" s="60">
        <f t="shared" si="13"/>
        <v>0</v>
      </c>
      <c r="AL17" s="160">
        <f t="shared" ref="AL17:AL23" si="22">SUMIF($N$9:$AK$9,"QUANTIDADE",N17:AK17)</f>
        <v>0</v>
      </c>
      <c r="AM17" s="125">
        <f t="shared" ref="AM17:AM23" si="23">SUMIF($N$9:$AK$9,"QUANTIDADE",O17:AL17)</f>
        <v>0</v>
      </c>
      <c r="AN17" s="126">
        <f t="shared" ref="AN17:AN23" si="24">SUMIF($N$9:$AK$9,"SEM DESCONTO",N17:AK17)</f>
        <v>0</v>
      </c>
      <c r="AO17" s="130">
        <f t="shared" si="14"/>
        <v>8</v>
      </c>
      <c r="AP17" s="61">
        <f t="shared" si="15"/>
        <v>11329.44</v>
      </c>
      <c r="AQ17" s="127">
        <f t="shared" si="18"/>
        <v>0</v>
      </c>
      <c r="AR17" s="69"/>
      <c r="AS17" s="133">
        <f>INDEX($N$10:$AK$240,ROW()-8,MATCH($AS$10,$N$10:$AK$10,0))</f>
        <v>0</v>
      </c>
      <c r="AT17" s="63" t="str">
        <f>IF(AS17&lt;&gt;0,"MEDIDO","NÃO MEDIDO")</f>
        <v>NÃO MEDIDO</v>
      </c>
      <c r="AU17" s="128"/>
    </row>
    <row r="18" spans="1:48" s="53" customFormat="1" ht="30" customHeight="1">
      <c r="A18" s="53" t="s">
        <v>31</v>
      </c>
      <c r="C18" s="66" t="s">
        <v>151</v>
      </c>
      <c r="D18" s="68" t="s">
        <v>36</v>
      </c>
      <c r="E18" s="131" t="s">
        <v>33</v>
      </c>
      <c r="F18" s="58">
        <v>8</v>
      </c>
      <c r="G18" s="56"/>
      <c r="H18" s="57"/>
      <c r="I18" s="58">
        <f t="shared" ref="I18" si="25">F18+G18+H18</f>
        <v>8</v>
      </c>
      <c r="J18" s="67">
        <v>591.09</v>
      </c>
      <c r="K18" s="65">
        <f t="shared" ref="K18" si="26">ROUND((F18*$J18),2)+ROUND((G18*$J18),2)+ROUND((H18*$J18),2)</f>
        <v>4728.72</v>
      </c>
      <c r="L18" s="59"/>
      <c r="M18" s="124">
        <f t="shared" si="21"/>
        <v>0</v>
      </c>
      <c r="N18" s="132"/>
      <c r="O18" s="60">
        <f t="shared" si="16"/>
        <v>0</v>
      </c>
      <c r="P18" s="60">
        <f t="shared" si="17"/>
        <v>0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160">
        <f t="shared" si="22"/>
        <v>0</v>
      </c>
      <c r="AM18" s="125">
        <f t="shared" si="23"/>
        <v>0</v>
      </c>
      <c r="AN18" s="126">
        <f t="shared" si="24"/>
        <v>0</v>
      </c>
      <c r="AO18" s="130">
        <f t="shared" si="14"/>
        <v>8</v>
      </c>
      <c r="AP18" s="61">
        <f t="shared" ref="AP18:AP24" si="27">K18-AM18</f>
        <v>4728.72</v>
      </c>
      <c r="AQ18" s="127">
        <f t="shared" ref="AQ18:AQ24" si="28">M18-AN18</f>
        <v>0</v>
      </c>
      <c r="AR18" s="69"/>
      <c r="AS18" s="133">
        <f t="shared" ref="AS18:AS20" si="29">INDEX($N$10:$AK$240,ROW()-8,MATCH($AS$10,$N$10:$AK$10,0))</f>
        <v>0</v>
      </c>
      <c r="AT18" s="63" t="str">
        <f>IF(AS18&lt;&gt;0,"MEDIDO","NÃO MEDIDO")</f>
        <v>NÃO MEDIDO</v>
      </c>
      <c r="AU18" s="128"/>
    </row>
    <row r="19" spans="1:48" s="53" customFormat="1" ht="30" customHeight="1">
      <c r="A19" s="53" t="s">
        <v>29</v>
      </c>
      <c r="C19" s="152">
        <v>1</v>
      </c>
      <c r="D19" s="153" t="s">
        <v>30</v>
      </c>
      <c r="E19" s="131"/>
      <c r="F19" s="58"/>
      <c r="G19" s="56"/>
      <c r="H19" s="57"/>
      <c r="I19" s="58"/>
      <c r="J19" s="67"/>
      <c r="K19" s="65"/>
      <c r="L19" s="59"/>
      <c r="M19" s="124"/>
      <c r="N19" s="132"/>
      <c r="O19" s="60">
        <f t="shared" si="16"/>
        <v>0</v>
      </c>
      <c r="P19" s="60">
        <f t="shared" si="17"/>
        <v>0</v>
      </c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133">
        <f t="shared" si="22"/>
        <v>0</v>
      </c>
      <c r="AM19" s="125">
        <f t="shared" si="23"/>
        <v>0</v>
      </c>
      <c r="AN19" s="126">
        <f t="shared" si="24"/>
        <v>0</v>
      </c>
      <c r="AO19" s="130">
        <f t="shared" si="14"/>
        <v>0</v>
      </c>
      <c r="AP19" s="61">
        <f t="shared" si="27"/>
        <v>0</v>
      </c>
      <c r="AQ19" s="127">
        <f t="shared" si="28"/>
        <v>0</v>
      </c>
      <c r="AR19" s="69"/>
      <c r="AS19" s="133">
        <f t="shared" si="29"/>
        <v>0</v>
      </c>
      <c r="AT19" s="63" t="str">
        <f>IF(COUNTIF(AT20:AT23,"MEDIDO")&gt;0,"MEDIDO","NÃO MEDIDO")</f>
        <v>NÃO MEDIDO</v>
      </c>
      <c r="AU19" s="128"/>
    </row>
    <row r="20" spans="1:48" s="53" customFormat="1" ht="30" customHeight="1">
      <c r="A20" s="53" t="s">
        <v>29</v>
      </c>
      <c r="C20" s="152">
        <v>10100</v>
      </c>
      <c r="D20" s="153" t="s">
        <v>92</v>
      </c>
      <c r="E20" s="131"/>
      <c r="F20" s="58"/>
      <c r="G20" s="56"/>
      <c r="H20" s="57"/>
      <c r="I20" s="58"/>
      <c r="J20" s="67"/>
      <c r="K20" s="65"/>
      <c r="L20" s="59"/>
      <c r="M20" s="124"/>
      <c r="N20" s="132"/>
      <c r="O20" s="60">
        <f t="shared" si="16"/>
        <v>0</v>
      </c>
      <c r="P20" s="60">
        <f t="shared" si="17"/>
        <v>0</v>
      </c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133">
        <f t="shared" si="22"/>
        <v>0</v>
      </c>
      <c r="AM20" s="125">
        <f t="shared" si="23"/>
        <v>0</v>
      </c>
      <c r="AN20" s="126">
        <f t="shared" si="24"/>
        <v>0</v>
      </c>
      <c r="AO20" s="130">
        <f t="shared" si="14"/>
        <v>0</v>
      </c>
      <c r="AP20" s="61">
        <f t="shared" si="27"/>
        <v>0</v>
      </c>
      <c r="AQ20" s="127">
        <f t="shared" si="28"/>
        <v>0</v>
      </c>
      <c r="AR20" s="69"/>
      <c r="AS20" s="133">
        <f t="shared" si="29"/>
        <v>0</v>
      </c>
      <c r="AT20" s="63" t="str">
        <f>IF(COUNTIF(AT21,"MEDIDO")&gt;0,"MEDIDO","NÃO MEDIDO")</f>
        <v>NÃO MEDIDO</v>
      </c>
      <c r="AU20" s="128"/>
    </row>
    <row r="21" spans="1:48" s="53" customFormat="1" ht="30" customHeight="1">
      <c r="A21" s="53" t="s">
        <v>31</v>
      </c>
      <c r="C21" s="66" t="s">
        <v>158</v>
      </c>
      <c r="D21" s="68" t="s">
        <v>159</v>
      </c>
      <c r="E21" s="131" t="s">
        <v>58</v>
      </c>
      <c r="F21" s="58">
        <v>1266</v>
      </c>
      <c r="G21" s="56"/>
      <c r="H21" s="57"/>
      <c r="I21" s="58">
        <f>F21+G21+H21</f>
        <v>1266</v>
      </c>
      <c r="J21" s="67">
        <v>1.66</v>
      </c>
      <c r="K21" s="65">
        <f>ROUND((F21*$J21),2)+ROUND((G21*$J21),2)+ROUND((H21*$J21),2)</f>
        <v>2101.56</v>
      </c>
      <c r="L21" s="59"/>
      <c r="M21" s="124">
        <f>ROUND(I21*L21,2)</f>
        <v>0</v>
      </c>
      <c r="N21" s="132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133">
        <f t="shared" si="22"/>
        <v>0</v>
      </c>
      <c r="AM21" s="125">
        <f t="shared" si="23"/>
        <v>0</v>
      </c>
      <c r="AN21" s="126">
        <f t="shared" si="24"/>
        <v>0</v>
      </c>
      <c r="AO21" s="130">
        <f t="shared" si="14"/>
        <v>1266</v>
      </c>
      <c r="AP21" s="61">
        <f t="shared" si="27"/>
        <v>2101.56</v>
      </c>
      <c r="AQ21" s="127">
        <f t="shared" si="28"/>
        <v>0</v>
      </c>
      <c r="AR21" s="69"/>
      <c r="AS21" s="133"/>
      <c r="AT21" s="63" t="s">
        <v>498</v>
      </c>
      <c r="AU21" s="128"/>
    </row>
    <row r="22" spans="1:48" s="53" customFormat="1" ht="18" customHeight="1">
      <c r="A22" s="53" t="s">
        <v>29</v>
      </c>
      <c r="C22" s="66">
        <v>10400</v>
      </c>
      <c r="D22" s="54" t="s">
        <v>57</v>
      </c>
      <c r="E22" s="134"/>
      <c r="F22" s="58"/>
      <c r="G22" s="56"/>
      <c r="H22" s="57"/>
      <c r="I22" s="58">
        <f t="shared" si="19"/>
        <v>0</v>
      </c>
      <c r="J22" s="67"/>
      <c r="K22" s="65">
        <f t="shared" si="20"/>
        <v>0</v>
      </c>
      <c r="L22" s="59"/>
      <c r="M22" s="124">
        <f>ROUND(I22*L22,2)</f>
        <v>0</v>
      </c>
      <c r="N22" s="135"/>
      <c r="O22" s="60">
        <f t="shared" si="16"/>
        <v>0</v>
      </c>
      <c r="P22" s="60">
        <f t="shared" si="17"/>
        <v>0</v>
      </c>
      <c r="Q22" s="60"/>
      <c r="R22" s="60">
        <f t="shared" si="0"/>
        <v>0</v>
      </c>
      <c r="S22" s="60">
        <f t="shared" si="1"/>
        <v>0</v>
      </c>
      <c r="T22" s="60"/>
      <c r="U22" s="60">
        <f t="shared" si="2"/>
        <v>0</v>
      </c>
      <c r="V22" s="60">
        <f t="shared" si="3"/>
        <v>0</v>
      </c>
      <c r="W22" s="60"/>
      <c r="X22" s="60">
        <f t="shared" si="4"/>
        <v>0</v>
      </c>
      <c r="Y22" s="60">
        <f t="shared" si="5"/>
        <v>0</v>
      </c>
      <c r="Z22" s="60"/>
      <c r="AA22" s="60">
        <f t="shared" si="6"/>
        <v>0</v>
      </c>
      <c r="AB22" s="60">
        <f t="shared" si="7"/>
        <v>0</v>
      </c>
      <c r="AC22" s="60"/>
      <c r="AD22" s="60">
        <f t="shared" si="8"/>
        <v>0</v>
      </c>
      <c r="AE22" s="60">
        <f t="shared" si="9"/>
        <v>0</v>
      </c>
      <c r="AF22" s="60"/>
      <c r="AG22" s="60">
        <f t="shared" si="10"/>
        <v>0</v>
      </c>
      <c r="AH22" s="60">
        <f t="shared" si="11"/>
        <v>0</v>
      </c>
      <c r="AI22" s="60"/>
      <c r="AJ22" s="60">
        <f t="shared" si="12"/>
        <v>0</v>
      </c>
      <c r="AK22" s="60">
        <f t="shared" si="13"/>
        <v>0</v>
      </c>
      <c r="AL22" s="133">
        <f t="shared" si="22"/>
        <v>0</v>
      </c>
      <c r="AM22" s="125">
        <f t="shared" si="23"/>
        <v>0</v>
      </c>
      <c r="AN22" s="126">
        <f t="shared" si="24"/>
        <v>0</v>
      </c>
      <c r="AO22" s="130">
        <f t="shared" si="14"/>
        <v>0</v>
      </c>
      <c r="AP22" s="61">
        <f t="shared" si="27"/>
        <v>0</v>
      </c>
      <c r="AQ22" s="127">
        <f t="shared" si="28"/>
        <v>0</v>
      </c>
      <c r="AR22" s="69"/>
      <c r="AS22" s="61">
        <f t="shared" ref="AS22:AS53" si="30">INDEX($N$10:$AK$240,ROW()-8,MATCH($AS$10,$N$10:$AK$10,0))</f>
        <v>0</v>
      </c>
      <c r="AT22" s="63" t="str">
        <f>IF(COUNTIF(AT23:AT23,"MEDIDO")&gt;0,"MEDIDO","NÃO MEDIDO")</f>
        <v>NÃO MEDIDO</v>
      </c>
      <c r="AU22" s="128"/>
    </row>
    <row r="23" spans="1:48" s="53" customFormat="1" ht="59.25" customHeight="1">
      <c r="A23" s="53" t="s">
        <v>31</v>
      </c>
      <c r="C23" s="121" t="s">
        <v>160</v>
      </c>
      <c r="D23" s="68" t="s">
        <v>161</v>
      </c>
      <c r="E23" s="55" t="s">
        <v>59</v>
      </c>
      <c r="F23" s="58">
        <v>1</v>
      </c>
      <c r="G23" s="56"/>
      <c r="H23" s="57"/>
      <c r="I23" s="58">
        <f>F23+G23+H23</f>
        <v>1</v>
      </c>
      <c r="J23" s="67">
        <v>3019.02</v>
      </c>
      <c r="K23" s="65">
        <f t="shared" si="20"/>
        <v>3019.02</v>
      </c>
      <c r="L23" s="59"/>
      <c r="M23" s="124">
        <f t="shared" si="21"/>
        <v>0</v>
      </c>
      <c r="N23" s="60"/>
      <c r="O23" s="60">
        <f t="shared" si="16"/>
        <v>0</v>
      </c>
      <c r="P23" s="60">
        <f t="shared" si="17"/>
        <v>0</v>
      </c>
      <c r="Q23" s="60"/>
      <c r="R23" s="60">
        <f t="shared" si="0"/>
        <v>0</v>
      </c>
      <c r="S23" s="60">
        <f t="shared" si="1"/>
        <v>0</v>
      </c>
      <c r="T23" s="60"/>
      <c r="U23" s="60">
        <f t="shared" si="2"/>
        <v>0</v>
      </c>
      <c r="V23" s="60">
        <f t="shared" si="3"/>
        <v>0</v>
      </c>
      <c r="W23" s="60"/>
      <c r="X23" s="60">
        <f t="shared" si="4"/>
        <v>0</v>
      </c>
      <c r="Y23" s="60">
        <f t="shared" si="5"/>
        <v>0</v>
      </c>
      <c r="Z23" s="60"/>
      <c r="AA23" s="60">
        <f t="shared" si="6"/>
        <v>0</v>
      </c>
      <c r="AB23" s="60">
        <f t="shared" si="7"/>
        <v>0</v>
      </c>
      <c r="AC23" s="60"/>
      <c r="AD23" s="60">
        <f t="shared" si="8"/>
        <v>0</v>
      </c>
      <c r="AE23" s="60">
        <f t="shared" si="9"/>
        <v>0</v>
      </c>
      <c r="AF23" s="60"/>
      <c r="AG23" s="60">
        <f t="shared" si="10"/>
        <v>0</v>
      </c>
      <c r="AH23" s="60">
        <f t="shared" si="11"/>
        <v>0</v>
      </c>
      <c r="AI23" s="60"/>
      <c r="AJ23" s="60">
        <f t="shared" si="12"/>
        <v>0</v>
      </c>
      <c r="AK23" s="60">
        <f t="shared" si="13"/>
        <v>0</v>
      </c>
      <c r="AL23" s="133">
        <f t="shared" si="22"/>
        <v>0</v>
      </c>
      <c r="AM23" s="125">
        <f t="shared" si="23"/>
        <v>0</v>
      </c>
      <c r="AN23" s="126">
        <f t="shared" si="24"/>
        <v>0</v>
      </c>
      <c r="AO23" s="130">
        <f t="shared" si="14"/>
        <v>1</v>
      </c>
      <c r="AP23" s="61">
        <f t="shared" si="27"/>
        <v>3019.02</v>
      </c>
      <c r="AQ23" s="127">
        <f t="shared" si="28"/>
        <v>0</v>
      </c>
      <c r="AR23" s="62">
        <f>SUM(AM23:AM24)*(1-AP6)</f>
        <v>0</v>
      </c>
      <c r="AS23" s="61">
        <f t="shared" si="30"/>
        <v>0</v>
      </c>
      <c r="AT23" s="63" t="str">
        <f>IF(AS23&lt;&gt;0,"MEDIDO","NÃO MEDIDO")</f>
        <v>NÃO MEDIDO</v>
      </c>
      <c r="AV23" s="136"/>
    </row>
    <row r="24" spans="1:48" s="70" customFormat="1" ht="39" customHeight="1">
      <c r="A24" s="53" t="s">
        <v>29</v>
      </c>
      <c r="B24" s="53"/>
      <c r="C24" s="66">
        <v>2</v>
      </c>
      <c r="D24" s="54" t="s">
        <v>60</v>
      </c>
      <c r="E24" s="55"/>
      <c r="F24" s="58"/>
      <c r="G24" s="56"/>
      <c r="H24" s="57"/>
      <c r="I24" s="58">
        <f t="shared" si="19"/>
        <v>0</v>
      </c>
      <c r="J24" s="67"/>
      <c r="K24" s="65">
        <f t="shared" si="20"/>
        <v>0</v>
      </c>
      <c r="L24" s="59"/>
      <c r="M24" s="124">
        <f t="shared" si="21"/>
        <v>0</v>
      </c>
      <c r="N24" s="60"/>
      <c r="O24" s="60">
        <f t="shared" si="16"/>
        <v>0</v>
      </c>
      <c r="P24" s="60">
        <f t="shared" si="17"/>
        <v>0</v>
      </c>
      <c r="Q24" s="60"/>
      <c r="R24" s="60">
        <f t="shared" si="0"/>
        <v>0</v>
      </c>
      <c r="S24" s="60">
        <f t="shared" si="1"/>
        <v>0</v>
      </c>
      <c r="T24" s="60"/>
      <c r="U24" s="60">
        <f t="shared" si="2"/>
        <v>0</v>
      </c>
      <c r="V24" s="60">
        <f t="shared" si="3"/>
        <v>0</v>
      </c>
      <c r="W24" s="60"/>
      <c r="X24" s="60">
        <f t="shared" si="4"/>
        <v>0</v>
      </c>
      <c r="Y24" s="60">
        <f t="shared" si="5"/>
        <v>0</v>
      </c>
      <c r="Z24" s="60"/>
      <c r="AA24" s="60">
        <f t="shared" si="6"/>
        <v>0</v>
      </c>
      <c r="AB24" s="60">
        <f t="shared" si="7"/>
        <v>0</v>
      </c>
      <c r="AC24" s="60"/>
      <c r="AD24" s="60">
        <f t="shared" si="8"/>
        <v>0</v>
      </c>
      <c r="AE24" s="60">
        <f t="shared" si="9"/>
        <v>0</v>
      </c>
      <c r="AF24" s="60"/>
      <c r="AG24" s="60">
        <f t="shared" si="10"/>
        <v>0</v>
      </c>
      <c r="AH24" s="60">
        <f t="shared" si="11"/>
        <v>0</v>
      </c>
      <c r="AI24" s="60"/>
      <c r="AJ24" s="60">
        <f t="shared" si="12"/>
        <v>0</v>
      </c>
      <c r="AK24" s="60">
        <f t="shared" si="13"/>
        <v>0</v>
      </c>
      <c r="AL24" s="61">
        <f t="shared" ref="AL24:AL81" si="31">SUMIF($N$9:$AK$9,"QUANTIDADE",N24:AK24)</f>
        <v>0</v>
      </c>
      <c r="AM24" s="125">
        <f t="shared" ref="AM24:AM82" si="32">SUMIF($N$9:$AK$9,"QUANTIDADE",O24:AL24)</f>
        <v>0</v>
      </c>
      <c r="AN24" s="126">
        <f t="shared" ref="AN24:AN82" si="33">SUMIF($N$9:$AK$9,"SEM DESCONTO",N24:AK24)</f>
        <v>0</v>
      </c>
      <c r="AO24" s="130">
        <f t="shared" si="14"/>
        <v>0</v>
      </c>
      <c r="AP24" s="61">
        <f t="shared" si="27"/>
        <v>0</v>
      </c>
      <c r="AQ24" s="127">
        <f t="shared" si="28"/>
        <v>0</v>
      </c>
      <c r="AR24" s="62"/>
      <c r="AS24" s="61">
        <f t="shared" si="30"/>
        <v>0</v>
      </c>
      <c r="AT24" s="63" t="str">
        <f>IF(COUNTIF(AT25:AT162,"MEDIDO")&gt;0,"MEDIDO","NÃO MEDIDO")</f>
        <v>NÃO MEDIDO</v>
      </c>
    </row>
    <row r="25" spans="1:48" s="70" customFormat="1" ht="37.5" customHeight="1">
      <c r="A25" s="53" t="s">
        <v>29</v>
      </c>
      <c r="B25" s="53"/>
      <c r="C25" s="66">
        <v>20100</v>
      </c>
      <c r="D25" s="68" t="s">
        <v>61</v>
      </c>
      <c r="E25" s="71"/>
      <c r="F25" s="58"/>
      <c r="G25" s="56"/>
      <c r="H25" s="57"/>
      <c r="I25" s="58">
        <f t="shared" si="19"/>
        <v>0</v>
      </c>
      <c r="J25" s="67"/>
      <c r="K25" s="65">
        <f t="shared" si="20"/>
        <v>0</v>
      </c>
      <c r="L25" s="59"/>
      <c r="M25" s="124">
        <f t="shared" si="21"/>
        <v>0</v>
      </c>
      <c r="N25" s="60"/>
      <c r="O25" s="60">
        <f t="shared" si="16"/>
        <v>0</v>
      </c>
      <c r="P25" s="60">
        <f t="shared" si="17"/>
        <v>0</v>
      </c>
      <c r="Q25" s="60"/>
      <c r="R25" s="60">
        <f t="shared" si="0"/>
        <v>0</v>
      </c>
      <c r="S25" s="60">
        <f t="shared" si="1"/>
        <v>0</v>
      </c>
      <c r="T25" s="60"/>
      <c r="U25" s="60">
        <f t="shared" si="2"/>
        <v>0</v>
      </c>
      <c r="V25" s="60">
        <f t="shared" si="3"/>
        <v>0</v>
      </c>
      <c r="W25" s="60"/>
      <c r="X25" s="60">
        <f t="shared" si="4"/>
        <v>0</v>
      </c>
      <c r="Y25" s="60">
        <f t="shared" si="5"/>
        <v>0</v>
      </c>
      <c r="Z25" s="60"/>
      <c r="AA25" s="60">
        <f t="shared" si="6"/>
        <v>0</v>
      </c>
      <c r="AB25" s="60">
        <f t="shared" si="7"/>
        <v>0</v>
      </c>
      <c r="AC25" s="60"/>
      <c r="AD25" s="60">
        <f t="shared" si="8"/>
        <v>0</v>
      </c>
      <c r="AE25" s="60">
        <f t="shared" si="9"/>
        <v>0</v>
      </c>
      <c r="AF25" s="60"/>
      <c r="AG25" s="60">
        <f t="shared" si="10"/>
        <v>0</v>
      </c>
      <c r="AH25" s="60">
        <f t="shared" si="11"/>
        <v>0</v>
      </c>
      <c r="AI25" s="60"/>
      <c r="AJ25" s="60">
        <f t="shared" si="12"/>
        <v>0</v>
      </c>
      <c r="AK25" s="60">
        <f t="shared" si="13"/>
        <v>0</v>
      </c>
      <c r="AL25" s="61">
        <f t="shared" si="31"/>
        <v>0</v>
      </c>
      <c r="AM25" s="125">
        <f t="shared" si="32"/>
        <v>0</v>
      </c>
      <c r="AN25" s="126">
        <f t="shared" si="33"/>
        <v>0</v>
      </c>
      <c r="AO25" s="130">
        <f t="shared" si="14"/>
        <v>0</v>
      </c>
      <c r="AP25" s="61">
        <f t="shared" si="15"/>
        <v>0</v>
      </c>
      <c r="AQ25" s="127">
        <f t="shared" si="18"/>
        <v>0</v>
      </c>
      <c r="AR25" s="69"/>
      <c r="AS25" s="61">
        <f t="shared" si="30"/>
        <v>0</v>
      </c>
      <c r="AT25" s="63" t="str">
        <f>IF(COUNTIF(AT26:AT46,"MEDIDO")&gt;0,"MEDIDO","NÃO MEDIDO")</f>
        <v>NÃO MEDIDO</v>
      </c>
    </row>
    <row r="26" spans="1:48" s="70" customFormat="1" ht="27.75" customHeight="1">
      <c r="A26" s="53" t="s">
        <v>31</v>
      </c>
      <c r="B26" s="53"/>
      <c r="C26" s="66" t="s">
        <v>162</v>
      </c>
      <c r="D26" s="68" t="s">
        <v>163</v>
      </c>
      <c r="E26" s="71" t="s">
        <v>58</v>
      </c>
      <c r="F26" s="58">
        <v>25</v>
      </c>
      <c r="G26" s="56"/>
      <c r="H26" s="57"/>
      <c r="I26" s="58">
        <f t="shared" si="19"/>
        <v>25</v>
      </c>
      <c r="J26" s="67">
        <v>1.83</v>
      </c>
      <c r="K26" s="65">
        <f>ROUND((F26*$J26),2)+ROUND((G26*$J26),2)+ROUND((H26*$J26),2)</f>
        <v>45.75</v>
      </c>
      <c r="L26" s="59"/>
      <c r="M26" s="124">
        <f t="shared" si="21"/>
        <v>0</v>
      </c>
      <c r="N26" s="60"/>
      <c r="O26" s="60">
        <f t="shared" si="16"/>
        <v>0</v>
      </c>
      <c r="P26" s="60">
        <f t="shared" si="17"/>
        <v>0</v>
      </c>
      <c r="Q26" s="60"/>
      <c r="R26" s="60">
        <f t="shared" si="0"/>
        <v>0</v>
      </c>
      <c r="S26" s="60">
        <f t="shared" si="1"/>
        <v>0</v>
      </c>
      <c r="T26" s="60"/>
      <c r="U26" s="60">
        <f t="shared" si="2"/>
        <v>0</v>
      </c>
      <c r="V26" s="60">
        <f t="shared" si="3"/>
        <v>0</v>
      </c>
      <c r="W26" s="60"/>
      <c r="X26" s="60">
        <f t="shared" si="4"/>
        <v>0</v>
      </c>
      <c r="Y26" s="60">
        <f t="shared" si="5"/>
        <v>0</v>
      </c>
      <c r="Z26" s="60"/>
      <c r="AA26" s="60">
        <f t="shared" si="6"/>
        <v>0</v>
      </c>
      <c r="AB26" s="60">
        <f t="shared" si="7"/>
        <v>0</v>
      </c>
      <c r="AC26" s="60"/>
      <c r="AD26" s="60">
        <f t="shared" si="8"/>
        <v>0</v>
      </c>
      <c r="AE26" s="60">
        <f t="shared" si="9"/>
        <v>0</v>
      </c>
      <c r="AF26" s="60"/>
      <c r="AG26" s="60">
        <f t="shared" si="10"/>
        <v>0</v>
      </c>
      <c r="AH26" s="60">
        <f t="shared" si="11"/>
        <v>0</v>
      </c>
      <c r="AI26" s="60"/>
      <c r="AJ26" s="60">
        <f t="shared" si="12"/>
        <v>0</v>
      </c>
      <c r="AK26" s="60">
        <f t="shared" si="13"/>
        <v>0</v>
      </c>
      <c r="AL26" s="61">
        <f t="shared" si="31"/>
        <v>0</v>
      </c>
      <c r="AM26" s="125">
        <f t="shared" si="32"/>
        <v>0</v>
      </c>
      <c r="AN26" s="126">
        <f t="shared" si="33"/>
        <v>0</v>
      </c>
      <c r="AO26" s="130">
        <f t="shared" si="14"/>
        <v>25</v>
      </c>
      <c r="AP26" s="61">
        <f t="shared" si="15"/>
        <v>45.75</v>
      </c>
      <c r="AQ26" s="127">
        <f t="shared" si="18"/>
        <v>0</v>
      </c>
      <c r="AR26" s="69"/>
      <c r="AS26" s="61">
        <f t="shared" si="30"/>
        <v>0</v>
      </c>
      <c r="AT26" s="63" t="str">
        <f t="shared" ref="AT26:AT78" si="34">IF(AS26&lt;&gt;0,"MEDIDO","NÃO MEDIDO")</f>
        <v>NÃO MEDIDO</v>
      </c>
    </row>
    <row r="27" spans="1:48" s="70" customFormat="1" ht="35.25" customHeight="1">
      <c r="A27" s="53" t="s">
        <v>31</v>
      </c>
      <c r="B27" s="53"/>
      <c r="C27" s="66" t="s">
        <v>164</v>
      </c>
      <c r="D27" s="54" t="s">
        <v>165</v>
      </c>
      <c r="E27" s="71" t="s">
        <v>58</v>
      </c>
      <c r="F27" s="58">
        <v>6</v>
      </c>
      <c r="G27" s="56"/>
      <c r="H27" s="57"/>
      <c r="I27" s="58">
        <f t="shared" si="19"/>
        <v>6</v>
      </c>
      <c r="J27" s="67">
        <v>9.08</v>
      </c>
      <c r="K27" s="65">
        <f t="shared" si="20"/>
        <v>54.48</v>
      </c>
      <c r="L27" s="59"/>
      <c r="M27" s="124">
        <f t="shared" si="21"/>
        <v>0</v>
      </c>
      <c r="N27" s="60"/>
      <c r="O27" s="60">
        <f t="shared" si="16"/>
        <v>0</v>
      </c>
      <c r="P27" s="60">
        <f t="shared" si="17"/>
        <v>0</v>
      </c>
      <c r="Q27" s="60"/>
      <c r="R27" s="60">
        <f t="shared" si="0"/>
        <v>0</v>
      </c>
      <c r="S27" s="60">
        <f t="shared" si="1"/>
        <v>0</v>
      </c>
      <c r="T27" s="60"/>
      <c r="U27" s="60">
        <f t="shared" si="2"/>
        <v>0</v>
      </c>
      <c r="V27" s="60">
        <f t="shared" si="3"/>
        <v>0</v>
      </c>
      <c r="W27" s="60"/>
      <c r="X27" s="60">
        <f t="shared" si="4"/>
        <v>0</v>
      </c>
      <c r="Y27" s="60">
        <f t="shared" si="5"/>
        <v>0</v>
      </c>
      <c r="Z27" s="60"/>
      <c r="AA27" s="60">
        <f t="shared" si="6"/>
        <v>0</v>
      </c>
      <c r="AB27" s="60">
        <f t="shared" si="7"/>
        <v>0</v>
      </c>
      <c r="AC27" s="60"/>
      <c r="AD27" s="60">
        <f t="shared" si="8"/>
        <v>0</v>
      </c>
      <c r="AE27" s="60">
        <f t="shared" si="9"/>
        <v>0</v>
      </c>
      <c r="AF27" s="60"/>
      <c r="AG27" s="60">
        <f t="shared" si="10"/>
        <v>0</v>
      </c>
      <c r="AH27" s="60">
        <f t="shared" si="11"/>
        <v>0</v>
      </c>
      <c r="AI27" s="60"/>
      <c r="AJ27" s="60">
        <f t="shared" si="12"/>
        <v>0</v>
      </c>
      <c r="AK27" s="60">
        <f t="shared" si="13"/>
        <v>0</v>
      </c>
      <c r="AL27" s="61">
        <f t="shared" si="31"/>
        <v>0</v>
      </c>
      <c r="AM27" s="125">
        <f t="shared" si="32"/>
        <v>0</v>
      </c>
      <c r="AN27" s="126">
        <f t="shared" si="33"/>
        <v>0</v>
      </c>
      <c r="AO27" s="130">
        <f t="shared" si="14"/>
        <v>6</v>
      </c>
      <c r="AP27" s="61">
        <f t="shared" si="15"/>
        <v>54.48</v>
      </c>
      <c r="AQ27" s="127">
        <f t="shared" si="18"/>
        <v>0</v>
      </c>
      <c r="AR27" s="69"/>
      <c r="AS27" s="61">
        <f t="shared" si="30"/>
        <v>0</v>
      </c>
      <c r="AT27" s="63" t="str">
        <f t="shared" si="34"/>
        <v>NÃO MEDIDO</v>
      </c>
    </row>
    <row r="28" spans="1:48" s="70" customFormat="1" ht="30" customHeight="1">
      <c r="A28" s="53" t="s">
        <v>31</v>
      </c>
      <c r="B28" s="53"/>
      <c r="C28" s="121" t="s">
        <v>166</v>
      </c>
      <c r="D28" s="68" t="s">
        <v>167</v>
      </c>
      <c r="E28" s="71" t="s">
        <v>58</v>
      </c>
      <c r="F28" s="58">
        <v>11</v>
      </c>
      <c r="G28" s="56"/>
      <c r="H28" s="57"/>
      <c r="I28" s="58">
        <f t="shared" si="19"/>
        <v>11</v>
      </c>
      <c r="J28" s="67">
        <v>14.53</v>
      </c>
      <c r="K28" s="65">
        <f t="shared" si="20"/>
        <v>159.83000000000001</v>
      </c>
      <c r="L28" s="59"/>
      <c r="M28" s="124">
        <f t="shared" si="21"/>
        <v>0</v>
      </c>
      <c r="N28" s="60"/>
      <c r="O28" s="60">
        <f t="shared" si="16"/>
        <v>0</v>
      </c>
      <c r="P28" s="60">
        <f t="shared" si="17"/>
        <v>0</v>
      </c>
      <c r="Q28" s="60"/>
      <c r="R28" s="60">
        <f t="shared" si="0"/>
        <v>0</v>
      </c>
      <c r="S28" s="60">
        <f t="shared" si="1"/>
        <v>0</v>
      </c>
      <c r="T28" s="60"/>
      <c r="U28" s="60">
        <f t="shared" si="2"/>
        <v>0</v>
      </c>
      <c r="V28" s="60">
        <f t="shared" si="3"/>
        <v>0</v>
      </c>
      <c r="W28" s="60"/>
      <c r="X28" s="60">
        <f t="shared" si="4"/>
        <v>0</v>
      </c>
      <c r="Y28" s="60">
        <f t="shared" si="5"/>
        <v>0</v>
      </c>
      <c r="Z28" s="60"/>
      <c r="AA28" s="60">
        <f t="shared" si="6"/>
        <v>0</v>
      </c>
      <c r="AB28" s="60">
        <f t="shared" si="7"/>
        <v>0</v>
      </c>
      <c r="AC28" s="60"/>
      <c r="AD28" s="60">
        <f t="shared" si="8"/>
        <v>0</v>
      </c>
      <c r="AE28" s="60">
        <f t="shared" si="9"/>
        <v>0</v>
      </c>
      <c r="AF28" s="60"/>
      <c r="AG28" s="60">
        <f t="shared" si="10"/>
        <v>0</v>
      </c>
      <c r="AH28" s="60">
        <f t="shared" si="11"/>
        <v>0</v>
      </c>
      <c r="AI28" s="60"/>
      <c r="AJ28" s="60">
        <f t="shared" si="12"/>
        <v>0</v>
      </c>
      <c r="AK28" s="60">
        <f t="shared" si="13"/>
        <v>0</v>
      </c>
      <c r="AL28" s="61">
        <f t="shared" si="31"/>
        <v>0</v>
      </c>
      <c r="AM28" s="125">
        <f t="shared" si="32"/>
        <v>0</v>
      </c>
      <c r="AN28" s="126">
        <f t="shared" si="33"/>
        <v>0</v>
      </c>
      <c r="AO28" s="130">
        <f t="shared" si="14"/>
        <v>11</v>
      </c>
      <c r="AP28" s="61">
        <f t="shared" si="15"/>
        <v>159.83000000000001</v>
      </c>
      <c r="AQ28" s="127">
        <f t="shared" si="18"/>
        <v>0</v>
      </c>
      <c r="AR28" s="69"/>
      <c r="AS28" s="61">
        <f t="shared" si="30"/>
        <v>0</v>
      </c>
      <c r="AT28" s="63" t="str">
        <f t="shared" si="34"/>
        <v>NÃO MEDIDO</v>
      </c>
    </row>
    <row r="29" spans="1:48" s="70" customFormat="1" ht="60" customHeight="1">
      <c r="A29" s="53" t="s">
        <v>31</v>
      </c>
      <c r="B29" s="53"/>
      <c r="C29" s="66" t="s">
        <v>168</v>
      </c>
      <c r="D29" s="54" t="s">
        <v>169</v>
      </c>
      <c r="E29" s="71" t="s">
        <v>58</v>
      </c>
      <c r="F29" s="58">
        <v>58</v>
      </c>
      <c r="G29" s="56"/>
      <c r="H29" s="57"/>
      <c r="I29" s="58">
        <f>F29+G29+H29</f>
        <v>58</v>
      </c>
      <c r="J29" s="67">
        <v>14.53</v>
      </c>
      <c r="K29" s="65">
        <f>ROUND((F29*$J29),2)+ROUND((G29*$J29),2)+ROUND((H29*$J29),2)</f>
        <v>842.74</v>
      </c>
      <c r="L29" s="59"/>
      <c r="M29" s="124">
        <f t="shared" si="21"/>
        <v>0</v>
      </c>
      <c r="N29" s="60"/>
      <c r="O29" s="60">
        <f t="shared" si="16"/>
        <v>0</v>
      </c>
      <c r="P29" s="60">
        <f t="shared" si="17"/>
        <v>0</v>
      </c>
      <c r="Q29" s="60"/>
      <c r="R29" s="60">
        <f t="shared" si="0"/>
        <v>0</v>
      </c>
      <c r="S29" s="60">
        <f t="shared" si="1"/>
        <v>0</v>
      </c>
      <c r="T29" s="60"/>
      <c r="U29" s="60">
        <f t="shared" si="2"/>
        <v>0</v>
      </c>
      <c r="V29" s="60">
        <f t="shared" si="3"/>
        <v>0</v>
      </c>
      <c r="W29" s="60"/>
      <c r="X29" s="60">
        <f t="shared" si="4"/>
        <v>0</v>
      </c>
      <c r="Y29" s="60">
        <f t="shared" si="5"/>
        <v>0</v>
      </c>
      <c r="Z29" s="60"/>
      <c r="AA29" s="60">
        <f t="shared" si="6"/>
        <v>0</v>
      </c>
      <c r="AB29" s="60">
        <f t="shared" si="7"/>
        <v>0</v>
      </c>
      <c r="AC29" s="60"/>
      <c r="AD29" s="60">
        <f t="shared" si="8"/>
        <v>0</v>
      </c>
      <c r="AE29" s="60">
        <f t="shared" si="9"/>
        <v>0</v>
      </c>
      <c r="AF29" s="60"/>
      <c r="AG29" s="60">
        <f t="shared" si="10"/>
        <v>0</v>
      </c>
      <c r="AH29" s="60">
        <f t="shared" si="11"/>
        <v>0</v>
      </c>
      <c r="AI29" s="60"/>
      <c r="AJ29" s="60">
        <f t="shared" si="12"/>
        <v>0</v>
      </c>
      <c r="AK29" s="60">
        <f t="shared" si="13"/>
        <v>0</v>
      </c>
      <c r="AL29" s="61">
        <f t="shared" si="31"/>
        <v>0</v>
      </c>
      <c r="AM29" s="125">
        <f t="shared" si="32"/>
        <v>0</v>
      </c>
      <c r="AN29" s="126">
        <f t="shared" si="33"/>
        <v>0</v>
      </c>
      <c r="AO29" s="130">
        <f t="shared" si="14"/>
        <v>58</v>
      </c>
      <c r="AP29" s="61">
        <f t="shared" si="15"/>
        <v>842.74</v>
      </c>
      <c r="AQ29" s="127">
        <f t="shared" si="18"/>
        <v>0</v>
      </c>
      <c r="AR29" s="69"/>
      <c r="AS29" s="61">
        <f t="shared" si="30"/>
        <v>0</v>
      </c>
      <c r="AT29" s="63" t="str">
        <f t="shared" si="34"/>
        <v>NÃO MEDIDO</v>
      </c>
    </row>
    <row r="30" spans="1:48" s="70" customFormat="1" ht="32.25" customHeight="1">
      <c r="A30" s="53" t="s">
        <v>31</v>
      </c>
      <c r="B30" s="53"/>
      <c r="C30" s="121" t="s">
        <v>146</v>
      </c>
      <c r="D30" s="68" t="s">
        <v>147</v>
      </c>
      <c r="E30" s="71" t="s">
        <v>58</v>
      </c>
      <c r="F30" s="58">
        <v>67</v>
      </c>
      <c r="G30" s="56"/>
      <c r="H30" s="57"/>
      <c r="I30" s="58">
        <f t="shared" si="19"/>
        <v>67</v>
      </c>
      <c r="J30" s="67">
        <v>9.08</v>
      </c>
      <c r="K30" s="65">
        <f t="shared" si="20"/>
        <v>608.36</v>
      </c>
      <c r="L30" s="59"/>
      <c r="M30" s="124">
        <f t="shared" si="21"/>
        <v>0</v>
      </c>
      <c r="N30" s="60"/>
      <c r="O30" s="60">
        <f t="shared" si="16"/>
        <v>0</v>
      </c>
      <c r="P30" s="60">
        <f t="shared" si="17"/>
        <v>0</v>
      </c>
      <c r="Q30" s="60"/>
      <c r="R30" s="60">
        <f t="shared" si="0"/>
        <v>0</v>
      </c>
      <c r="S30" s="60">
        <f t="shared" si="1"/>
        <v>0</v>
      </c>
      <c r="T30" s="60"/>
      <c r="U30" s="60">
        <f t="shared" si="2"/>
        <v>0</v>
      </c>
      <c r="V30" s="60">
        <f t="shared" si="3"/>
        <v>0</v>
      </c>
      <c r="W30" s="60"/>
      <c r="X30" s="60">
        <f t="shared" si="4"/>
        <v>0</v>
      </c>
      <c r="Y30" s="60">
        <f t="shared" si="5"/>
        <v>0</v>
      </c>
      <c r="Z30" s="60"/>
      <c r="AA30" s="60">
        <f t="shared" si="6"/>
        <v>0</v>
      </c>
      <c r="AB30" s="60">
        <f t="shared" si="7"/>
        <v>0</v>
      </c>
      <c r="AC30" s="60"/>
      <c r="AD30" s="60">
        <f t="shared" si="8"/>
        <v>0</v>
      </c>
      <c r="AE30" s="60">
        <f t="shared" si="9"/>
        <v>0</v>
      </c>
      <c r="AF30" s="60"/>
      <c r="AG30" s="60">
        <f t="shared" si="10"/>
        <v>0</v>
      </c>
      <c r="AH30" s="60">
        <f t="shared" si="11"/>
        <v>0</v>
      </c>
      <c r="AI30" s="60"/>
      <c r="AJ30" s="60">
        <f t="shared" si="12"/>
        <v>0</v>
      </c>
      <c r="AK30" s="60">
        <f t="shared" si="13"/>
        <v>0</v>
      </c>
      <c r="AL30" s="61">
        <f t="shared" si="31"/>
        <v>0</v>
      </c>
      <c r="AM30" s="125">
        <f t="shared" si="32"/>
        <v>0</v>
      </c>
      <c r="AN30" s="126">
        <f t="shared" si="33"/>
        <v>0</v>
      </c>
      <c r="AO30" s="130">
        <f t="shared" si="14"/>
        <v>67</v>
      </c>
      <c r="AP30" s="61">
        <f t="shared" si="15"/>
        <v>608.36</v>
      </c>
      <c r="AQ30" s="127">
        <f t="shared" si="18"/>
        <v>0</v>
      </c>
      <c r="AR30" s="69"/>
      <c r="AS30" s="61">
        <f t="shared" si="30"/>
        <v>0</v>
      </c>
      <c r="AT30" s="63" t="str">
        <f t="shared" si="34"/>
        <v>NÃO MEDIDO</v>
      </c>
      <c r="AV30" s="136"/>
    </row>
    <row r="31" spans="1:48" s="70" customFormat="1" ht="30" customHeight="1">
      <c r="A31" s="53" t="s">
        <v>31</v>
      </c>
      <c r="B31" s="53"/>
      <c r="C31" s="121" t="s">
        <v>170</v>
      </c>
      <c r="D31" s="68" t="s">
        <v>171</v>
      </c>
      <c r="E31" s="71" t="s">
        <v>58</v>
      </c>
      <c r="F31" s="58">
        <v>45</v>
      </c>
      <c r="G31" s="56"/>
      <c r="H31" s="57"/>
      <c r="I31" s="58">
        <f t="shared" si="19"/>
        <v>45</v>
      </c>
      <c r="J31" s="67">
        <v>11.17</v>
      </c>
      <c r="K31" s="65">
        <f t="shared" si="20"/>
        <v>502.65</v>
      </c>
      <c r="L31" s="59"/>
      <c r="M31" s="124">
        <f t="shared" si="21"/>
        <v>0</v>
      </c>
      <c r="N31" s="60"/>
      <c r="O31" s="60">
        <f t="shared" si="16"/>
        <v>0</v>
      </c>
      <c r="P31" s="60">
        <f t="shared" si="17"/>
        <v>0</v>
      </c>
      <c r="Q31" s="60"/>
      <c r="R31" s="60">
        <f t="shared" si="0"/>
        <v>0</v>
      </c>
      <c r="S31" s="60">
        <f t="shared" si="1"/>
        <v>0</v>
      </c>
      <c r="T31" s="60"/>
      <c r="U31" s="60">
        <f t="shared" si="2"/>
        <v>0</v>
      </c>
      <c r="V31" s="60">
        <f t="shared" si="3"/>
        <v>0</v>
      </c>
      <c r="W31" s="60"/>
      <c r="X31" s="60">
        <f t="shared" si="4"/>
        <v>0</v>
      </c>
      <c r="Y31" s="60">
        <f t="shared" si="5"/>
        <v>0</v>
      </c>
      <c r="Z31" s="60"/>
      <c r="AA31" s="60">
        <f t="shared" si="6"/>
        <v>0</v>
      </c>
      <c r="AB31" s="60">
        <f t="shared" si="7"/>
        <v>0</v>
      </c>
      <c r="AC31" s="60"/>
      <c r="AD31" s="60">
        <f t="shared" si="8"/>
        <v>0</v>
      </c>
      <c r="AE31" s="60">
        <f t="shared" si="9"/>
        <v>0</v>
      </c>
      <c r="AF31" s="60"/>
      <c r="AG31" s="60">
        <f t="shared" si="10"/>
        <v>0</v>
      </c>
      <c r="AH31" s="60">
        <f t="shared" si="11"/>
        <v>0</v>
      </c>
      <c r="AI31" s="60"/>
      <c r="AJ31" s="60">
        <f t="shared" si="12"/>
        <v>0</v>
      </c>
      <c r="AK31" s="60">
        <f t="shared" si="13"/>
        <v>0</v>
      </c>
      <c r="AL31" s="61">
        <f t="shared" si="31"/>
        <v>0</v>
      </c>
      <c r="AM31" s="125">
        <f t="shared" si="32"/>
        <v>0</v>
      </c>
      <c r="AN31" s="126">
        <f t="shared" si="33"/>
        <v>0</v>
      </c>
      <c r="AO31" s="130">
        <f t="shared" si="14"/>
        <v>45</v>
      </c>
      <c r="AP31" s="61">
        <f t="shared" si="15"/>
        <v>502.65</v>
      </c>
      <c r="AQ31" s="127">
        <f t="shared" si="18"/>
        <v>0</v>
      </c>
      <c r="AR31" s="69"/>
      <c r="AS31" s="61">
        <f t="shared" si="30"/>
        <v>0</v>
      </c>
      <c r="AT31" s="63" t="str">
        <f t="shared" si="34"/>
        <v>NÃO MEDIDO</v>
      </c>
    </row>
    <row r="32" spans="1:48" s="70" customFormat="1" ht="24" customHeight="1">
      <c r="A32" s="53" t="s">
        <v>31</v>
      </c>
      <c r="B32" s="53"/>
      <c r="C32" s="66" t="s">
        <v>172</v>
      </c>
      <c r="D32" s="68" t="s">
        <v>173</v>
      </c>
      <c r="E32" s="71" t="s">
        <v>58</v>
      </c>
      <c r="F32" s="58">
        <v>1224</v>
      </c>
      <c r="G32" s="56"/>
      <c r="H32" s="57"/>
      <c r="I32" s="58">
        <f t="shared" si="19"/>
        <v>1224</v>
      </c>
      <c r="J32" s="67">
        <v>45.35</v>
      </c>
      <c r="K32" s="65">
        <f t="shared" si="20"/>
        <v>55508.4</v>
      </c>
      <c r="L32" s="59"/>
      <c r="M32" s="124">
        <f t="shared" si="21"/>
        <v>0</v>
      </c>
      <c r="N32" s="60"/>
      <c r="O32" s="60">
        <f t="shared" si="16"/>
        <v>0</v>
      </c>
      <c r="P32" s="60">
        <f t="shared" si="17"/>
        <v>0</v>
      </c>
      <c r="Q32" s="60"/>
      <c r="R32" s="60">
        <f t="shared" si="0"/>
        <v>0</v>
      </c>
      <c r="S32" s="60">
        <f t="shared" si="1"/>
        <v>0</v>
      </c>
      <c r="T32" s="60"/>
      <c r="U32" s="60">
        <f t="shared" si="2"/>
        <v>0</v>
      </c>
      <c r="V32" s="60">
        <f t="shared" si="3"/>
        <v>0</v>
      </c>
      <c r="W32" s="60"/>
      <c r="X32" s="60">
        <f t="shared" si="4"/>
        <v>0</v>
      </c>
      <c r="Y32" s="60">
        <f t="shared" si="5"/>
        <v>0</v>
      </c>
      <c r="Z32" s="60"/>
      <c r="AA32" s="60">
        <f t="shared" si="6"/>
        <v>0</v>
      </c>
      <c r="AB32" s="60">
        <f t="shared" si="7"/>
        <v>0</v>
      </c>
      <c r="AC32" s="60"/>
      <c r="AD32" s="60">
        <f t="shared" si="8"/>
        <v>0</v>
      </c>
      <c r="AE32" s="60">
        <f t="shared" si="9"/>
        <v>0</v>
      </c>
      <c r="AF32" s="60"/>
      <c r="AG32" s="60">
        <f t="shared" si="10"/>
        <v>0</v>
      </c>
      <c r="AH32" s="60">
        <f t="shared" si="11"/>
        <v>0</v>
      </c>
      <c r="AI32" s="60"/>
      <c r="AJ32" s="60">
        <f t="shared" si="12"/>
        <v>0</v>
      </c>
      <c r="AK32" s="60">
        <f t="shared" si="13"/>
        <v>0</v>
      </c>
      <c r="AL32" s="61">
        <f t="shared" si="31"/>
        <v>0</v>
      </c>
      <c r="AM32" s="125">
        <f t="shared" si="32"/>
        <v>0</v>
      </c>
      <c r="AN32" s="126">
        <f t="shared" si="33"/>
        <v>0</v>
      </c>
      <c r="AO32" s="130">
        <f t="shared" si="14"/>
        <v>1224</v>
      </c>
      <c r="AP32" s="61">
        <f t="shared" si="15"/>
        <v>55508.4</v>
      </c>
      <c r="AQ32" s="127">
        <f t="shared" si="18"/>
        <v>0</v>
      </c>
      <c r="AR32" s="69"/>
      <c r="AS32" s="61">
        <f t="shared" si="30"/>
        <v>0</v>
      </c>
      <c r="AT32" s="63" t="str">
        <f t="shared" si="34"/>
        <v>NÃO MEDIDO</v>
      </c>
    </row>
    <row r="33" spans="1:46" s="70" customFormat="1" ht="44.25" customHeight="1">
      <c r="A33" s="53" t="s">
        <v>31</v>
      </c>
      <c r="B33" s="53"/>
      <c r="C33" s="66" t="s">
        <v>174</v>
      </c>
      <c r="D33" s="68" t="s">
        <v>175</v>
      </c>
      <c r="E33" s="71" t="s">
        <v>59</v>
      </c>
      <c r="F33" s="58">
        <v>49</v>
      </c>
      <c r="G33" s="56"/>
      <c r="H33" s="57"/>
      <c r="I33" s="58">
        <f t="shared" si="19"/>
        <v>49</v>
      </c>
      <c r="J33" s="67">
        <v>9.49</v>
      </c>
      <c r="K33" s="65">
        <f t="shared" si="20"/>
        <v>465.01</v>
      </c>
      <c r="L33" s="59"/>
      <c r="M33" s="124">
        <f t="shared" si="21"/>
        <v>0</v>
      </c>
      <c r="N33" s="60"/>
      <c r="O33" s="60">
        <f t="shared" si="16"/>
        <v>0</v>
      </c>
      <c r="P33" s="60">
        <f t="shared" si="17"/>
        <v>0</v>
      </c>
      <c r="Q33" s="60"/>
      <c r="R33" s="60">
        <f t="shared" si="0"/>
        <v>0</v>
      </c>
      <c r="S33" s="60">
        <f t="shared" si="1"/>
        <v>0</v>
      </c>
      <c r="T33" s="60"/>
      <c r="U33" s="60">
        <f t="shared" si="2"/>
        <v>0</v>
      </c>
      <c r="V33" s="60">
        <f t="shared" si="3"/>
        <v>0</v>
      </c>
      <c r="W33" s="60"/>
      <c r="X33" s="60">
        <f t="shared" si="4"/>
        <v>0</v>
      </c>
      <c r="Y33" s="60">
        <f t="shared" si="5"/>
        <v>0</v>
      </c>
      <c r="Z33" s="60"/>
      <c r="AA33" s="60">
        <f t="shared" si="6"/>
        <v>0</v>
      </c>
      <c r="AB33" s="60">
        <f t="shared" si="7"/>
        <v>0</v>
      </c>
      <c r="AC33" s="60"/>
      <c r="AD33" s="60">
        <f t="shared" si="8"/>
        <v>0</v>
      </c>
      <c r="AE33" s="60">
        <f t="shared" si="9"/>
        <v>0</v>
      </c>
      <c r="AF33" s="60"/>
      <c r="AG33" s="60">
        <f t="shared" si="10"/>
        <v>0</v>
      </c>
      <c r="AH33" s="60">
        <f t="shared" si="11"/>
        <v>0</v>
      </c>
      <c r="AI33" s="60"/>
      <c r="AJ33" s="60">
        <f t="shared" si="12"/>
        <v>0</v>
      </c>
      <c r="AK33" s="60">
        <f t="shared" si="13"/>
        <v>0</v>
      </c>
      <c r="AL33" s="61">
        <f t="shared" si="31"/>
        <v>0</v>
      </c>
      <c r="AM33" s="125">
        <f t="shared" si="32"/>
        <v>0</v>
      </c>
      <c r="AN33" s="126">
        <f t="shared" si="33"/>
        <v>0</v>
      </c>
      <c r="AO33" s="130">
        <f t="shared" si="14"/>
        <v>49</v>
      </c>
      <c r="AP33" s="61">
        <f t="shared" si="15"/>
        <v>465.01</v>
      </c>
      <c r="AQ33" s="127">
        <f t="shared" si="18"/>
        <v>0</v>
      </c>
      <c r="AR33" s="69"/>
      <c r="AS33" s="61">
        <f t="shared" si="30"/>
        <v>0</v>
      </c>
      <c r="AT33" s="63" t="str">
        <f t="shared" si="34"/>
        <v>NÃO MEDIDO</v>
      </c>
    </row>
    <row r="34" spans="1:46" s="70" customFormat="1" ht="44.25" customHeight="1">
      <c r="A34" s="53" t="s">
        <v>31</v>
      </c>
      <c r="B34" s="53"/>
      <c r="C34" s="66" t="s">
        <v>176</v>
      </c>
      <c r="D34" s="68" t="s">
        <v>177</v>
      </c>
      <c r="E34" s="71" t="s">
        <v>58</v>
      </c>
      <c r="F34" s="58">
        <v>1270</v>
      </c>
      <c r="G34" s="56"/>
      <c r="H34" s="57"/>
      <c r="I34" s="58">
        <f t="shared" si="19"/>
        <v>1270</v>
      </c>
      <c r="J34" s="67">
        <v>6.92</v>
      </c>
      <c r="K34" s="65">
        <f t="shared" si="20"/>
        <v>8788.4</v>
      </c>
      <c r="L34" s="59"/>
      <c r="M34" s="124">
        <f t="shared" si="21"/>
        <v>0</v>
      </c>
      <c r="N34" s="60"/>
      <c r="O34" s="60">
        <f t="shared" si="16"/>
        <v>0</v>
      </c>
      <c r="P34" s="60">
        <f t="shared" si="17"/>
        <v>0</v>
      </c>
      <c r="Q34" s="60"/>
      <c r="R34" s="60">
        <f t="shared" si="0"/>
        <v>0</v>
      </c>
      <c r="S34" s="60">
        <f t="shared" si="1"/>
        <v>0</v>
      </c>
      <c r="T34" s="60"/>
      <c r="U34" s="60">
        <f t="shared" si="2"/>
        <v>0</v>
      </c>
      <c r="V34" s="60">
        <f t="shared" si="3"/>
        <v>0</v>
      </c>
      <c r="W34" s="60"/>
      <c r="X34" s="60">
        <f t="shared" si="4"/>
        <v>0</v>
      </c>
      <c r="Y34" s="60">
        <f t="shared" si="5"/>
        <v>0</v>
      </c>
      <c r="Z34" s="60"/>
      <c r="AA34" s="60">
        <f t="shared" si="6"/>
        <v>0</v>
      </c>
      <c r="AB34" s="60">
        <f t="shared" si="7"/>
        <v>0</v>
      </c>
      <c r="AC34" s="60"/>
      <c r="AD34" s="60">
        <f t="shared" si="8"/>
        <v>0</v>
      </c>
      <c r="AE34" s="60">
        <f t="shared" si="9"/>
        <v>0</v>
      </c>
      <c r="AF34" s="60"/>
      <c r="AG34" s="60">
        <f t="shared" si="10"/>
        <v>0</v>
      </c>
      <c r="AH34" s="60">
        <f t="shared" si="11"/>
        <v>0</v>
      </c>
      <c r="AI34" s="60"/>
      <c r="AJ34" s="60">
        <f t="shared" si="12"/>
        <v>0</v>
      </c>
      <c r="AK34" s="60">
        <f t="shared" si="13"/>
        <v>0</v>
      </c>
      <c r="AL34" s="61">
        <f t="shared" si="31"/>
        <v>0</v>
      </c>
      <c r="AM34" s="125">
        <f t="shared" si="32"/>
        <v>0</v>
      </c>
      <c r="AN34" s="126">
        <f t="shared" si="33"/>
        <v>0</v>
      </c>
      <c r="AO34" s="130">
        <f t="shared" si="14"/>
        <v>1270</v>
      </c>
      <c r="AP34" s="61">
        <f t="shared" si="15"/>
        <v>8788.4</v>
      </c>
      <c r="AQ34" s="127">
        <f t="shared" si="18"/>
        <v>0</v>
      </c>
      <c r="AR34" s="69"/>
      <c r="AS34" s="61">
        <f t="shared" si="30"/>
        <v>0</v>
      </c>
      <c r="AT34" s="63" t="str">
        <f t="shared" si="34"/>
        <v>NÃO MEDIDO</v>
      </c>
    </row>
    <row r="35" spans="1:46" s="70" customFormat="1" ht="44.25" customHeight="1">
      <c r="A35" s="53" t="s">
        <v>31</v>
      </c>
      <c r="B35" s="53"/>
      <c r="C35" s="66" t="s">
        <v>93</v>
      </c>
      <c r="D35" s="68" t="s">
        <v>178</v>
      </c>
      <c r="E35" s="71" t="s">
        <v>59</v>
      </c>
      <c r="F35" s="58">
        <v>2</v>
      </c>
      <c r="G35" s="56"/>
      <c r="H35" s="57"/>
      <c r="I35" s="58">
        <f t="shared" si="19"/>
        <v>2</v>
      </c>
      <c r="J35" s="67">
        <v>1.68</v>
      </c>
      <c r="K35" s="65">
        <f t="shared" si="20"/>
        <v>3.36</v>
      </c>
      <c r="L35" s="59"/>
      <c r="M35" s="124">
        <f t="shared" si="21"/>
        <v>0</v>
      </c>
      <c r="N35" s="60"/>
      <c r="O35" s="60">
        <f t="shared" si="16"/>
        <v>0</v>
      </c>
      <c r="P35" s="60">
        <f t="shared" si="17"/>
        <v>0</v>
      </c>
      <c r="Q35" s="60"/>
      <c r="R35" s="60">
        <f t="shared" si="0"/>
        <v>0</v>
      </c>
      <c r="S35" s="60">
        <f t="shared" si="1"/>
        <v>0</v>
      </c>
      <c r="T35" s="60"/>
      <c r="U35" s="60">
        <f t="shared" si="2"/>
        <v>0</v>
      </c>
      <c r="V35" s="60">
        <f t="shared" si="3"/>
        <v>0</v>
      </c>
      <c r="W35" s="60"/>
      <c r="X35" s="60">
        <f t="shared" si="4"/>
        <v>0</v>
      </c>
      <c r="Y35" s="60">
        <f t="shared" si="5"/>
        <v>0</v>
      </c>
      <c r="Z35" s="60"/>
      <c r="AA35" s="60">
        <f t="shared" si="6"/>
        <v>0</v>
      </c>
      <c r="AB35" s="60">
        <f t="shared" si="7"/>
        <v>0</v>
      </c>
      <c r="AC35" s="60"/>
      <c r="AD35" s="60">
        <f t="shared" si="8"/>
        <v>0</v>
      </c>
      <c r="AE35" s="60">
        <f t="shared" si="9"/>
        <v>0</v>
      </c>
      <c r="AF35" s="60"/>
      <c r="AG35" s="60">
        <f t="shared" si="10"/>
        <v>0</v>
      </c>
      <c r="AH35" s="60">
        <f t="shared" si="11"/>
        <v>0</v>
      </c>
      <c r="AI35" s="60"/>
      <c r="AJ35" s="60">
        <f t="shared" si="12"/>
        <v>0</v>
      </c>
      <c r="AK35" s="60">
        <f t="shared" si="13"/>
        <v>0</v>
      </c>
      <c r="AL35" s="61">
        <f t="shared" si="31"/>
        <v>0</v>
      </c>
      <c r="AM35" s="125">
        <f t="shared" si="32"/>
        <v>0</v>
      </c>
      <c r="AN35" s="126">
        <f t="shared" si="33"/>
        <v>0</v>
      </c>
      <c r="AO35" s="130">
        <f t="shared" si="14"/>
        <v>2</v>
      </c>
      <c r="AP35" s="61">
        <f t="shared" si="15"/>
        <v>3.36</v>
      </c>
      <c r="AQ35" s="127">
        <f t="shared" si="18"/>
        <v>0</v>
      </c>
      <c r="AR35" s="69"/>
      <c r="AS35" s="61">
        <f t="shared" si="30"/>
        <v>0</v>
      </c>
      <c r="AT35" s="63" t="str">
        <f t="shared" si="34"/>
        <v>NÃO MEDIDO</v>
      </c>
    </row>
    <row r="36" spans="1:46" s="70" customFormat="1" ht="46.5" customHeight="1">
      <c r="A36" s="53" t="s">
        <v>31</v>
      </c>
      <c r="B36" s="53"/>
      <c r="C36" s="66" t="s">
        <v>179</v>
      </c>
      <c r="D36" s="54" t="s">
        <v>180</v>
      </c>
      <c r="E36" s="71" t="s">
        <v>62</v>
      </c>
      <c r="F36" s="58">
        <v>175</v>
      </c>
      <c r="G36" s="56"/>
      <c r="H36" s="57"/>
      <c r="I36" s="58">
        <f t="shared" si="19"/>
        <v>175</v>
      </c>
      <c r="J36" s="67">
        <v>3.88</v>
      </c>
      <c r="K36" s="65">
        <f t="shared" si="20"/>
        <v>679</v>
      </c>
      <c r="L36" s="59"/>
      <c r="M36" s="124">
        <f t="shared" si="21"/>
        <v>0</v>
      </c>
      <c r="N36" s="60"/>
      <c r="O36" s="60">
        <f t="shared" si="16"/>
        <v>0</v>
      </c>
      <c r="P36" s="60">
        <f t="shared" si="17"/>
        <v>0</v>
      </c>
      <c r="Q36" s="60"/>
      <c r="R36" s="60">
        <f t="shared" si="0"/>
        <v>0</v>
      </c>
      <c r="S36" s="60">
        <f t="shared" si="1"/>
        <v>0</v>
      </c>
      <c r="T36" s="60"/>
      <c r="U36" s="60">
        <f t="shared" si="2"/>
        <v>0</v>
      </c>
      <c r="V36" s="60">
        <f t="shared" si="3"/>
        <v>0</v>
      </c>
      <c r="W36" s="60"/>
      <c r="X36" s="60">
        <f t="shared" si="4"/>
        <v>0</v>
      </c>
      <c r="Y36" s="60">
        <f t="shared" si="5"/>
        <v>0</v>
      </c>
      <c r="Z36" s="60"/>
      <c r="AA36" s="60">
        <f t="shared" si="6"/>
        <v>0</v>
      </c>
      <c r="AB36" s="60">
        <f t="shared" si="7"/>
        <v>0</v>
      </c>
      <c r="AC36" s="60"/>
      <c r="AD36" s="60">
        <f t="shared" si="8"/>
        <v>0</v>
      </c>
      <c r="AE36" s="60">
        <f t="shared" si="9"/>
        <v>0</v>
      </c>
      <c r="AF36" s="60"/>
      <c r="AG36" s="60">
        <f t="shared" si="10"/>
        <v>0</v>
      </c>
      <c r="AH36" s="60">
        <f t="shared" si="11"/>
        <v>0</v>
      </c>
      <c r="AI36" s="60"/>
      <c r="AJ36" s="60">
        <f t="shared" si="12"/>
        <v>0</v>
      </c>
      <c r="AK36" s="60">
        <f t="shared" si="13"/>
        <v>0</v>
      </c>
      <c r="AL36" s="61">
        <f t="shared" si="31"/>
        <v>0</v>
      </c>
      <c r="AM36" s="125">
        <f t="shared" si="32"/>
        <v>0</v>
      </c>
      <c r="AN36" s="126">
        <f t="shared" si="33"/>
        <v>0</v>
      </c>
      <c r="AO36" s="130">
        <f t="shared" si="14"/>
        <v>175</v>
      </c>
      <c r="AP36" s="61">
        <f t="shared" si="15"/>
        <v>679</v>
      </c>
      <c r="AQ36" s="127">
        <f t="shared" si="18"/>
        <v>0</v>
      </c>
      <c r="AR36" s="69"/>
      <c r="AS36" s="61">
        <f t="shared" si="30"/>
        <v>0</v>
      </c>
      <c r="AT36" s="63" t="str">
        <f t="shared" si="34"/>
        <v>NÃO MEDIDO</v>
      </c>
    </row>
    <row r="37" spans="1:46" s="70" customFormat="1" ht="30" customHeight="1">
      <c r="A37" s="53" t="s">
        <v>31</v>
      </c>
      <c r="B37" s="53"/>
      <c r="C37" s="66" t="s">
        <v>94</v>
      </c>
      <c r="D37" s="68" t="s">
        <v>181</v>
      </c>
      <c r="E37" s="71" t="s">
        <v>62</v>
      </c>
      <c r="F37" s="58">
        <v>150</v>
      </c>
      <c r="G37" s="56"/>
      <c r="H37" s="57"/>
      <c r="I37" s="58">
        <f t="shared" si="19"/>
        <v>150</v>
      </c>
      <c r="J37" s="67">
        <v>0.97</v>
      </c>
      <c r="K37" s="65">
        <f t="shared" si="20"/>
        <v>145.5</v>
      </c>
      <c r="L37" s="59"/>
      <c r="M37" s="124">
        <f t="shared" si="21"/>
        <v>0</v>
      </c>
      <c r="N37" s="60"/>
      <c r="O37" s="60">
        <f t="shared" si="16"/>
        <v>0</v>
      </c>
      <c r="P37" s="60">
        <f t="shared" si="17"/>
        <v>0</v>
      </c>
      <c r="Q37" s="60"/>
      <c r="R37" s="60">
        <f t="shared" si="0"/>
        <v>0</v>
      </c>
      <c r="S37" s="60">
        <f t="shared" si="1"/>
        <v>0</v>
      </c>
      <c r="T37" s="60"/>
      <c r="U37" s="60">
        <f t="shared" si="2"/>
        <v>0</v>
      </c>
      <c r="V37" s="60">
        <f t="shared" si="3"/>
        <v>0</v>
      </c>
      <c r="W37" s="60"/>
      <c r="X37" s="60">
        <f t="shared" si="4"/>
        <v>0</v>
      </c>
      <c r="Y37" s="60">
        <f t="shared" si="5"/>
        <v>0</v>
      </c>
      <c r="Z37" s="60"/>
      <c r="AA37" s="60">
        <f t="shared" si="6"/>
        <v>0</v>
      </c>
      <c r="AB37" s="60">
        <f t="shared" si="7"/>
        <v>0</v>
      </c>
      <c r="AC37" s="60"/>
      <c r="AD37" s="60">
        <f t="shared" si="8"/>
        <v>0</v>
      </c>
      <c r="AE37" s="60">
        <f t="shared" si="9"/>
        <v>0</v>
      </c>
      <c r="AF37" s="60"/>
      <c r="AG37" s="60">
        <f t="shared" si="10"/>
        <v>0</v>
      </c>
      <c r="AH37" s="60">
        <f t="shared" si="11"/>
        <v>0</v>
      </c>
      <c r="AI37" s="60"/>
      <c r="AJ37" s="60">
        <f t="shared" si="12"/>
        <v>0</v>
      </c>
      <c r="AK37" s="60">
        <f t="shared" si="13"/>
        <v>0</v>
      </c>
      <c r="AL37" s="61">
        <f t="shared" si="31"/>
        <v>0</v>
      </c>
      <c r="AM37" s="125">
        <f t="shared" si="32"/>
        <v>0</v>
      </c>
      <c r="AN37" s="126">
        <f t="shared" si="33"/>
        <v>0</v>
      </c>
      <c r="AO37" s="130">
        <f t="shared" si="14"/>
        <v>150</v>
      </c>
      <c r="AP37" s="61">
        <f t="shared" si="15"/>
        <v>145.5</v>
      </c>
      <c r="AQ37" s="127">
        <f t="shared" si="18"/>
        <v>0</v>
      </c>
      <c r="AR37" s="69"/>
      <c r="AS37" s="61">
        <f t="shared" si="30"/>
        <v>0</v>
      </c>
      <c r="AT37" s="63" t="str">
        <f t="shared" si="34"/>
        <v>NÃO MEDIDO</v>
      </c>
    </row>
    <row r="38" spans="1:46" s="70" customFormat="1" ht="30" customHeight="1">
      <c r="A38" s="53" t="s">
        <v>31</v>
      </c>
      <c r="B38" s="53"/>
      <c r="C38" s="66" t="s">
        <v>95</v>
      </c>
      <c r="D38" s="68" t="s">
        <v>182</v>
      </c>
      <c r="E38" s="71" t="s">
        <v>62</v>
      </c>
      <c r="F38" s="58">
        <v>3</v>
      </c>
      <c r="G38" s="56"/>
      <c r="H38" s="57"/>
      <c r="I38" s="58">
        <f t="shared" si="19"/>
        <v>3</v>
      </c>
      <c r="J38" s="67">
        <v>1.94</v>
      </c>
      <c r="K38" s="65">
        <f t="shared" si="20"/>
        <v>5.82</v>
      </c>
      <c r="L38" s="59"/>
      <c r="M38" s="124">
        <f t="shared" si="21"/>
        <v>0</v>
      </c>
      <c r="N38" s="60"/>
      <c r="O38" s="60">
        <f t="shared" si="16"/>
        <v>0</v>
      </c>
      <c r="P38" s="60">
        <f t="shared" si="17"/>
        <v>0</v>
      </c>
      <c r="Q38" s="60"/>
      <c r="R38" s="60">
        <f t="shared" si="0"/>
        <v>0</v>
      </c>
      <c r="S38" s="60">
        <f t="shared" si="1"/>
        <v>0</v>
      </c>
      <c r="T38" s="60"/>
      <c r="U38" s="60">
        <f t="shared" si="2"/>
        <v>0</v>
      </c>
      <c r="V38" s="60">
        <f t="shared" si="3"/>
        <v>0</v>
      </c>
      <c r="W38" s="60"/>
      <c r="X38" s="60">
        <f t="shared" si="4"/>
        <v>0</v>
      </c>
      <c r="Y38" s="60">
        <f t="shared" si="5"/>
        <v>0</v>
      </c>
      <c r="Z38" s="60"/>
      <c r="AA38" s="60">
        <f t="shared" si="6"/>
        <v>0</v>
      </c>
      <c r="AB38" s="60">
        <f t="shared" si="7"/>
        <v>0</v>
      </c>
      <c r="AC38" s="60"/>
      <c r="AD38" s="60">
        <f t="shared" si="8"/>
        <v>0</v>
      </c>
      <c r="AE38" s="60">
        <f t="shared" si="9"/>
        <v>0</v>
      </c>
      <c r="AF38" s="60"/>
      <c r="AG38" s="60">
        <f t="shared" si="10"/>
        <v>0</v>
      </c>
      <c r="AH38" s="60">
        <f t="shared" si="11"/>
        <v>0</v>
      </c>
      <c r="AI38" s="60"/>
      <c r="AJ38" s="60">
        <f t="shared" si="12"/>
        <v>0</v>
      </c>
      <c r="AK38" s="60">
        <f t="shared" si="13"/>
        <v>0</v>
      </c>
      <c r="AL38" s="61">
        <f t="shared" si="31"/>
        <v>0</v>
      </c>
      <c r="AM38" s="125">
        <f t="shared" si="32"/>
        <v>0</v>
      </c>
      <c r="AN38" s="126">
        <f t="shared" si="33"/>
        <v>0</v>
      </c>
      <c r="AO38" s="130">
        <f t="shared" si="14"/>
        <v>3</v>
      </c>
      <c r="AP38" s="61">
        <f t="shared" si="15"/>
        <v>5.82</v>
      </c>
      <c r="AQ38" s="127">
        <f t="shared" si="18"/>
        <v>0</v>
      </c>
      <c r="AR38" s="69"/>
      <c r="AS38" s="61">
        <f t="shared" si="30"/>
        <v>0</v>
      </c>
      <c r="AT38" s="63" t="str">
        <f t="shared" si="34"/>
        <v>NÃO MEDIDO</v>
      </c>
    </row>
    <row r="39" spans="1:46" s="70" customFormat="1" ht="44.25" customHeight="1">
      <c r="A39" s="53" t="s">
        <v>31</v>
      </c>
      <c r="B39" s="53"/>
      <c r="C39" s="66" t="s">
        <v>183</v>
      </c>
      <c r="D39" s="68" t="s">
        <v>184</v>
      </c>
      <c r="E39" s="71" t="s">
        <v>59</v>
      </c>
      <c r="F39" s="58">
        <v>3</v>
      </c>
      <c r="G39" s="56"/>
      <c r="H39" s="57"/>
      <c r="I39" s="58">
        <f t="shared" si="19"/>
        <v>3</v>
      </c>
      <c r="J39" s="67">
        <v>15.95</v>
      </c>
      <c r="K39" s="65">
        <f t="shared" si="20"/>
        <v>47.85</v>
      </c>
      <c r="L39" s="59"/>
      <c r="M39" s="124">
        <f t="shared" si="21"/>
        <v>0</v>
      </c>
      <c r="N39" s="60"/>
      <c r="O39" s="60">
        <f t="shared" si="16"/>
        <v>0</v>
      </c>
      <c r="P39" s="60">
        <f t="shared" si="17"/>
        <v>0</v>
      </c>
      <c r="Q39" s="137"/>
      <c r="R39" s="60">
        <f t="shared" si="0"/>
        <v>0</v>
      </c>
      <c r="S39" s="60">
        <f t="shared" si="1"/>
        <v>0</v>
      </c>
      <c r="T39" s="60"/>
      <c r="U39" s="60">
        <f t="shared" si="2"/>
        <v>0</v>
      </c>
      <c r="V39" s="60">
        <f t="shared" si="3"/>
        <v>0</v>
      </c>
      <c r="W39" s="60"/>
      <c r="X39" s="60">
        <f t="shared" si="4"/>
        <v>0</v>
      </c>
      <c r="Y39" s="60">
        <f t="shared" si="5"/>
        <v>0</v>
      </c>
      <c r="Z39" s="60"/>
      <c r="AA39" s="60">
        <f t="shared" si="6"/>
        <v>0</v>
      </c>
      <c r="AB39" s="60">
        <f t="shared" si="7"/>
        <v>0</v>
      </c>
      <c r="AC39" s="60"/>
      <c r="AD39" s="60">
        <f t="shared" si="8"/>
        <v>0</v>
      </c>
      <c r="AE39" s="60">
        <f t="shared" si="9"/>
        <v>0</v>
      </c>
      <c r="AF39" s="60"/>
      <c r="AG39" s="60">
        <f t="shared" si="10"/>
        <v>0</v>
      </c>
      <c r="AH39" s="60">
        <f t="shared" si="11"/>
        <v>0</v>
      </c>
      <c r="AI39" s="60"/>
      <c r="AJ39" s="60">
        <f t="shared" si="12"/>
        <v>0</v>
      </c>
      <c r="AK39" s="60">
        <f t="shared" si="13"/>
        <v>0</v>
      </c>
      <c r="AL39" s="61">
        <f t="shared" si="31"/>
        <v>0</v>
      </c>
      <c r="AM39" s="125">
        <f t="shared" si="32"/>
        <v>0</v>
      </c>
      <c r="AN39" s="126">
        <f t="shared" si="33"/>
        <v>0</v>
      </c>
      <c r="AO39" s="130">
        <f t="shared" si="14"/>
        <v>3</v>
      </c>
      <c r="AP39" s="61">
        <f t="shared" si="15"/>
        <v>47.85</v>
      </c>
      <c r="AQ39" s="127">
        <f t="shared" si="18"/>
        <v>0</v>
      </c>
      <c r="AR39" s="69"/>
      <c r="AS39" s="61">
        <f t="shared" si="30"/>
        <v>0</v>
      </c>
      <c r="AT39" s="63" t="str">
        <f t="shared" si="34"/>
        <v>NÃO MEDIDO</v>
      </c>
    </row>
    <row r="40" spans="1:46" s="70" customFormat="1" ht="41.25" customHeight="1">
      <c r="A40" s="53" t="s">
        <v>31</v>
      </c>
      <c r="B40" s="53"/>
      <c r="C40" s="66" t="s">
        <v>185</v>
      </c>
      <c r="D40" s="68" t="s">
        <v>186</v>
      </c>
      <c r="E40" s="71" t="s">
        <v>58</v>
      </c>
      <c r="F40" s="58">
        <v>9</v>
      </c>
      <c r="G40" s="56"/>
      <c r="H40" s="57"/>
      <c r="I40" s="58">
        <f t="shared" si="19"/>
        <v>9</v>
      </c>
      <c r="J40" s="67">
        <v>19.149999999999999</v>
      </c>
      <c r="K40" s="65">
        <f t="shared" si="20"/>
        <v>172.35</v>
      </c>
      <c r="L40" s="59"/>
      <c r="M40" s="124">
        <f t="shared" si="21"/>
        <v>0</v>
      </c>
      <c r="N40" s="60"/>
      <c r="O40" s="60">
        <f t="shared" si="16"/>
        <v>0</v>
      </c>
      <c r="P40" s="60">
        <f t="shared" si="17"/>
        <v>0</v>
      </c>
      <c r="Q40" s="60"/>
      <c r="R40" s="60">
        <f t="shared" si="0"/>
        <v>0</v>
      </c>
      <c r="S40" s="60">
        <f t="shared" si="1"/>
        <v>0</v>
      </c>
      <c r="T40" s="60"/>
      <c r="U40" s="60">
        <f t="shared" si="2"/>
        <v>0</v>
      </c>
      <c r="V40" s="60">
        <f t="shared" si="3"/>
        <v>0</v>
      </c>
      <c r="W40" s="60"/>
      <c r="X40" s="60">
        <f t="shared" si="4"/>
        <v>0</v>
      </c>
      <c r="Y40" s="60">
        <f t="shared" si="5"/>
        <v>0</v>
      </c>
      <c r="Z40" s="60"/>
      <c r="AA40" s="60">
        <f t="shared" si="6"/>
        <v>0</v>
      </c>
      <c r="AB40" s="60">
        <f t="shared" si="7"/>
        <v>0</v>
      </c>
      <c r="AC40" s="60"/>
      <c r="AD40" s="60">
        <f t="shared" si="8"/>
        <v>0</v>
      </c>
      <c r="AE40" s="60">
        <f t="shared" si="9"/>
        <v>0</v>
      </c>
      <c r="AF40" s="60"/>
      <c r="AG40" s="60">
        <f t="shared" si="10"/>
        <v>0</v>
      </c>
      <c r="AH40" s="60">
        <f t="shared" si="11"/>
        <v>0</v>
      </c>
      <c r="AI40" s="60"/>
      <c r="AJ40" s="60">
        <f t="shared" si="12"/>
        <v>0</v>
      </c>
      <c r="AK40" s="60">
        <f t="shared" si="13"/>
        <v>0</v>
      </c>
      <c r="AL40" s="61">
        <f t="shared" si="31"/>
        <v>0</v>
      </c>
      <c r="AM40" s="125">
        <f t="shared" si="32"/>
        <v>0</v>
      </c>
      <c r="AN40" s="126">
        <f t="shared" si="33"/>
        <v>0</v>
      </c>
      <c r="AO40" s="130">
        <f t="shared" si="14"/>
        <v>9</v>
      </c>
      <c r="AP40" s="61">
        <f t="shared" si="15"/>
        <v>172.35</v>
      </c>
      <c r="AQ40" s="127">
        <f t="shared" si="18"/>
        <v>0</v>
      </c>
      <c r="AR40" s="69"/>
      <c r="AS40" s="61">
        <f t="shared" si="30"/>
        <v>0</v>
      </c>
      <c r="AT40" s="63" t="str">
        <f t="shared" si="34"/>
        <v>NÃO MEDIDO</v>
      </c>
    </row>
    <row r="41" spans="1:46" s="70" customFormat="1" ht="41.25" customHeight="1">
      <c r="A41" s="53" t="s">
        <v>31</v>
      </c>
      <c r="B41" s="53"/>
      <c r="C41" s="66" t="s">
        <v>187</v>
      </c>
      <c r="D41" s="68" t="s">
        <v>188</v>
      </c>
      <c r="E41" s="71" t="s">
        <v>59</v>
      </c>
      <c r="F41" s="58">
        <v>7</v>
      </c>
      <c r="G41" s="56"/>
      <c r="H41" s="57"/>
      <c r="I41" s="58">
        <f t="shared" si="19"/>
        <v>7</v>
      </c>
      <c r="J41" s="67">
        <v>18.989999999999998</v>
      </c>
      <c r="K41" s="65">
        <f t="shared" si="20"/>
        <v>132.93</v>
      </c>
      <c r="L41" s="59"/>
      <c r="M41" s="124">
        <f t="shared" si="21"/>
        <v>0</v>
      </c>
      <c r="N41" s="60"/>
      <c r="O41" s="60">
        <f t="shared" si="16"/>
        <v>0</v>
      </c>
      <c r="P41" s="60">
        <f t="shared" si="17"/>
        <v>0</v>
      </c>
      <c r="Q41" s="60"/>
      <c r="R41" s="60">
        <f t="shared" si="0"/>
        <v>0</v>
      </c>
      <c r="S41" s="60">
        <f t="shared" si="1"/>
        <v>0</v>
      </c>
      <c r="T41" s="60"/>
      <c r="U41" s="60">
        <f t="shared" si="2"/>
        <v>0</v>
      </c>
      <c r="V41" s="60">
        <f t="shared" si="3"/>
        <v>0</v>
      </c>
      <c r="W41" s="60"/>
      <c r="X41" s="60">
        <f t="shared" si="4"/>
        <v>0</v>
      </c>
      <c r="Y41" s="60">
        <f t="shared" si="5"/>
        <v>0</v>
      </c>
      <c r="Z41" s="60"/>
      <c r="AA41" s="60">
        <f t="shared" si="6"/>
        <v>0</v>
      </c>
      <c r="AB41" s="60">
        <f t="shared" si="7"/>
        <v>0</v>
      </c>
      <c r="AC41" s="60"/>
      <c r="AD41" s="60">
        <f t="shared" si="8"/>
        <v>0</v>
      </c>
      <c r="AE41" s="60">
        <f t="shared" si="9"/>
        <v>0</v>
      </c>
      <c r="AF41" s="60"/>
      <c r="AG41" s="60">
        <f t="shared" si="10"/>
        <v>0</v>
      </c>
      <c r="AH41" s="60">
        <f t="shared" si="11"/>
        <v>0</v>
      </c>
      <c r="AI41" s="60"/>
      <c r="AJ41" s="60">
        <f t="shared" si="12"/>
        <v>0</v>
      </c>
      <c r="AK41" s="60">
        <f t="shared" si="13"/>
        <v>0</v>
      </c>
      <c r="AL41" s="61">
        <f t="shared" si="31"/>
        <v>0</v>
      </c>
      <c r="AM41" s="125">
        <f t="shared" si="32"/>
        <v>0</v>
      </c>
      <c r="AN41" s="126">
        <f t="shared" si="33"/>
        <v>0</v>
      </c>
      <c r="AO41" s="130">
        <f t="shared" si="14"/>
        <v>7</v>
      </c>
      <c r="AP41" s="61">
        <f t="shared" si="15"/>
        <v>132.93</v>
      </c>
      <c r="AQ41" s="127">
        <f t="shared" si="18"/>
        <v>0</v>
      </c>
      <c r="AR41" s="69"/>
      <c r="AS41" s="61">
        <f t="shared" si="30"/>
        <v>0</v>
      </c>
      <c r="AT41" s="63" t="str">
        <f t="shared" si="34"/>
        <v>NÃO MEDIDO</v>
      </c>
    </row>
    <row r="42" spans="1:46" s="70" customFormat="1" ht="30" customHeight="1">
      <c r="A42" s="53" t="s">
        <v>31</v>
      </c>
      <c r="B42" s="53"/>
      <c r="C42" s="66" t="s">
        <v>189</v>
      </c>
      <c r="D42" s="54" t="s">
        <v>190</v>
      </c>
      <c r="E42" s="71" t="s">
        <v>59</v>
      </c>
      <c r="F42" s="58">
        <v>6</v>
      </c>
      <c r="G42" s="56"/>
      <c r="H42" s="57"/>
      <c r="I42" s="58">
        <f t="shared" si="19"/>
        <v>6</v>
      </c>
      <c r="J42" s="67">
        <v>18.989999999999998</v>
      </c>
      <c r="K42" s="65">
        <f t="shared" si="20"/>
        <v>113.94</v>
      </c>
      <c r="L42" s="59"/>
      <c r="M42" s="124">
        <f t="shared" si="21"/>
        <v>0</v>
      </c>
      <c r="N42" s="60"/>
      <c r="O42" s="60">
        <f t="shared" si="16"/>
        <v>0</v>
      </c>
      <c r="P42" s="60">
        <f t="shared" si="17"/>
        <v>0</v>
      </c>
      <c r="Q42" s="60"/>
      <c r="R42" s="60">
        <f t="shared" si="0"/>
        <v>0</v>
      </c>
      <c r="S42" s="60">
        <f t="shared" si="1"/>
        <v>0</v>
      </c>
      <c r="T42" s="60"/>
      <c r="U42" s="60">
        <f t="shared" si="2"/>
        <v>0</v>
      </c>
      <c r="V42" s="60">
        <f t="shared" si="3"/>
        <v>0</v>
      </c>
      <c r="W42" s="60"/>
      <c r="X42" s="60">
        <f t="shared" si="4"/>
        <v>0</v>
      </c>
      <c r="Y42" s="60">
        <f t="shared" si="5"/>
        <v>0</v>
      </c>
      <c r="Z42" s="60"/>
      <c r="AA42" s="60">
        <f t="shared" si="6"/>
        <v>0</v>
      </c>
      <c r="AB42" s="60">
        <f t="shared" si="7"/>
        <v>0</v>
      </c>
      <c r="AC42" s="60"/>
      <c r="AD42" s="60">
        <f t="shared" si="8"/>
        <v>0</v>
      </c>
      <c r="AE42" s="60">
        <f t="shared" si="9"/>
        <v>0</v>
      </c>
      <c r="AF42" s="60"/>
      <c r="AG42" s="60">
        <f t="shared" si="10"/>
        <v>0</v>
      </c>
      <c r="AH42" s="60">
        <f t="shared" si="11"/>
        <v>0</v>
      </c>
      <c r="AI42" s="60"/>
      <c r="AJ42" s="60">
        <f t="shared" si="12"/>
        <v>0</v>
      </c>
      <c r="AK42" s="60">
        <f t="shared" si="13"/>
        <v>0</v>
      </c>
      <c r="AL42" s="61">
        <f t="shared" si="31"/>
        <v>0</v>
      </c>
      <c r="AM42" s="125">
        <f t="shared" si="32"/>
        <v>0</v>
      </c>
      <c r="AN42" s="126">
        <f t="shared" si="33"/>
        <v>0</v>
      </c>
      <c r="AO42" s="130">
        <f t="shared" si="14"/>
        <v>6</v>
      </c>
      <c r="AP42" s="61">
        <f t="shared" si="15"/>
        <v>113.94</v>
      </c>
      <c r="AQ42" s="127">
        <f t="shared" si="18"/>
        <v>0</v>
      </c>
      <c r="AR42" s="69"/>
      <c r="AS42" s="61">
        <f t="shared" si="30"/>
        <v>0</v>
      </c>
      <c r="AT42" s="63" t="str">
        <f t="shared" si="34"/>
        <v>NÃO MEDIDO</v>
      </c>
    </row>
    <row r="43" spans="1:46" s="70" customFormat="1" ht="30" customHeight="1">
      <c r="A43" s="53" t="s">
        <v>31</v>
      </c>
      <c r="B43" s="53"/>
      <c r="C43" s="66" t="s">
        <v>191</v>
      </c>
      <c r="D43" s="68" t="s">
        <v>192</v>
      </c>
      <c r="E43" s="71" t="s">
        <v>58</v>
      </c>
      <c r="F43" s="58">
        <v>152</v>
      </c>
      <c r="G43" s="56"/>
      <c r="H43" s="57"/>
      <c r="I43" s="58">
        <f t="shared" si="19"/>
        <v>152</v>
      </c>
      <c r="J43" s="67">
        <v>7.98</v>
      </c>
      <c r="K43" s="65">
        <f t="shared" si="20"/>
        <v>1212.96</v>
      </c>
      <c r="L43" s="59"/>
      <c r="M43" s="124">
        <f t="shared" si="21"/>
        <v>0</v>
      </c>
      <c r="N43" s="60"/>
      <c r="O43" s="60">
        <f t="shared" si="16"/>
        <v>0</v>
      </c>
      <c r="P43" s="60">
        <f t="shared" si="17"/>
        <v>0</v>
      </c>
      <c r="Q43" s="60"/>
      <c r="R43" s="60">
        <f t="shared" si="0"/>
        <v>0</v>
      </c>
      <c r="S43" s="60">
        <f t="shared" si="1"/>
        <v>0</v>
      </c>
      <c r="T43" s="60"/>
      <c r="U43" s="60">
        <f t="shared" si="2"/>
        <v>0</v>
      </c>
      <c r="V43" s="60">
        <f t="shared" si="3"/>
        <v>0</v>
      </c>
      <c r="W43" s="60"/>
      <c r="X43" s="60">
        <f t="shared" si="4"/>
        <v>0</v>
      </c>
      <c r="Y43" s="60">
        <f t="shared" si="5"/>
        <v>0</v>
      </c>
      <c r="Z43" s="60"/>
      <c r="AA43" s="60">
        <f t="shared" si="6"/>
        <v>0</v>
      </c>
      <c r="AB43" s="60">
        <f t="shared" si="7"/>
        <v>0</v>
      </c>
      <c r="AC43" s="60"/>
      <c r="AD43" s="60">
        <f t="shared" si="8"/>
        <v>0</v>
      </c>
      <c r="AE43" s="60">
        <f t="shared" si="9"/>
        <v>0</v>
      </c>
      <c r="AF43" s="60"/>
      <c r="AG43" s="60">
        <f t="shared" si="10"/>
        <v>0</v>
      </c>
      <c r="AH43" s="60">
        <f t="shared" si="11"/>
        <v>0</v>
      </c>
      <c r="AI43" s="60"/>
      <c r="AJ43" s="60">
        <f t="shared" si="12"/>
        <v>0</v>
      </c>
      <c r="AK43" s="60">
        <f t="shared" si="13"/>
        <v>0</v>
      </c>
      <c r="AL43" s="61">
        <f t="shared" si="31"/>
        <v>0</v>
      </c>
      <c r="AM43" s="125">
        <f t="shared" si="32"/>
        <v>0</v>
      </c>
      <c r="AN43" s="126">
        <f t="shared" si="33"/>
        <v>0</v>
      </c>
      <c r="AO43" s="130">
        <f t="shared" si="14"/>
        <v>152</v>
      </c>
      <c r="AP43" s="61">
        <f t="shared" si="15"/>
        <v>1212.96</v>
      </c>
      <c r="AQ43" s="127">
        <f t="shared" si="18"/>
        <v>0</v>
      </c>
      <c r="AR43" s="69"/>
      <c r="AS43" s="61">
        <f t="shared" si="30"/>
        <v>0</v>
      </c>
      <c r="AT43" s="63" t="str">
        <f t="shared" si="34"/>
        <v>NÃO MEDIDO</v>
      </c>
    </row>
    <row r="44" spans="1:46" s="70" customFormat="1" ht="40.5" customHeight="1">
      <c r="A44" s="53" t="s">
        <v>31</v>
      </c>
      <c r="B44" s="53"/>
      <c r="C44" s="66" t="s">
        <v>96</v>
      </c>
      <c r="D44" s="68" t="s">
        <v>193</v>
      </c>
      <c r="E44" s="71" t="s">
        <v>59</v>
      </c>
      <c r="F44" s="58">
        <v>1</v>
      </c>
      <c r="G44" s="56"/>
      <c r="H44" s="57"/>
      <c r="I44" s="58">
        <f t="shared" si="19"/>
        <v>1</v>
      </c>
      <c r="J44" s="67">
        <v>3.36</v>
      </c>
      <c r="K44" s="65">
        <f t="shared" si="20"/>
        <v>3.36</v>
      </c>
      <c r="L44" s="59"/>
      <c r="M44" s="124">
        <f t="shared" si="21"/>
        <v>0</v>
      </c>
      <c r="N44" s="60"/>
      <c r="O44" s="60">
        <f t="shared" si="16"/>
        <v>0</v>
      </c>
      <c r="P44" s="60">
        <f t="shared" si="17"/>
        <v>0</v>
      </c>
      <c r="Q44" s="60"/>
      <c r="R44" s="60">
        <f t="shared" si="0"/>
        <v>0</v>
      </c>
      <c r="S44" s="60">
        <f t="shared" si="1"/>
        <v>0</v>
      </c>
      <c r="T44" s="60"/>
      <c r="U44" s="60">
        <f t="shared" si="2"/>
        <v>0</v>
      </c>
      <c r="V44" s="60">
        <f t="shared" si="3"/>
        <v>0</v>
      </c>
      <c r="W44" s="60"/>
      <c r="X44" s="60">
        <f t="shared" si="4"/>
        <v>0</v>
      </c>
      <c r="Y44" s="60">
        <f t="shared" si="5"/>
        <v>0</v>
      </c>
      <c r="Z44" s="60"/>
      <c r="AA44" s="60">
        <f t="shared" si="6"/>
        <v>0</v>
      </c>
      <c r="AB44" s="60">
        <f t="shared" si="7"/>
        <v>0</v>
      </c>
      <c r="AC44" s="60"/>
      <c r="AD44" s="60">
        <f t="shared" si="8"/>
        <v>0</v>
      </c>
      <c r="AE44" s="60">
        <f t="shared" si="9"/>
        <v>0</v>
      </c>
      <c r="AF44" s="60"/>
      <c r="AG44" s="60">
        <f t="shared" si="10"/>
        <v>0</v>
      </c>
      <c r="AH44" s="60">
        <f t="shared" si="11"/>
        <v>0</v>
      </c>
      <c r="AI44" s="60"/>
      <c r="AJ44" s="60">
        <f t="shared" si="12"/>
        <v>0</v>
      </c>
      <c r="AK44" s="60">
        <f t="shared" si="13"/>
        <v>0</v>
      </c>
      <c r="AL44" s="61">
        <f t="shared" si="31"/>
        <v>0</v>
      </c>
      <c r="AM44" s="125">
        <f t="shared" si="32"/>
        <v>0</v>
      </c>
      <c r="AN44" s="126">
        <f t="shared" si="33"/>
        <v>0</v>
      </c>
      <c r="AO44" s="130">
        <f t="shared" si="14"/>
        <v>1</v>
      </c>
      <c r="AP44" s="61">
        <f t="shared" si="15"/>
        <v>3.36</v>
      </c>
      <c r="AQ44" s="127">
        <f t="shared" si="18"/>
        <v>0</v>
      </c>
      <c r="AR44" s="69"/>
      <c r="AS44" s="61">
        <f t="shared" si="30"/>
        <v>0</v>
      </c>
      <c r="AT44" s="63" t="str">
        <f t="shared" si="34"/>
        <v>NÃO MEDIDO</v>
      </c>
    </row>
    <row r="45" spans="1:46" s="70" customFormat="1" ht="30" customHeight="1">
      <c r="A45" s="53" t="s">
        <v>31</v>
      </c>
      <c r="B45" s="53"/>
      <c r="C45" s="66" t="s">
        <v>194</v>
      </c>
      <c r="D45" s="68" t="s">
        <v>195</v>
      </c>
      <c r="E45" s="71" t="s">
        <v>58</v>
      </c>
      <c r="F45" s="58">
        <v>21</v>
      </c>
      <c r="G45" s="56"/>
      <c r="H45" s="57"/>
      <c r="I45" s="58">
        <f t="shared" si="19"/>
        <v>21</v>
      </c>
      <c r="J45" s="67">
        <v>29.26</v>
      </c>
      <c r="K45" s="65">
        <f t="shared" si="20"/>
        <v>614.46</v>
      </c>
      <c r="L45" s="59"/>
      <c r="M45" s="124">
        <f t="shared" si="21"/>
        <v>0</v>
      </c>
      <c r="N45" s="60"/>
      <c r="O45" s="60">
        <f t="shared" si="16"/>
        <v>0</v>
      </c>
      <c r="P45" s="60">
        <f t="shared" si="17"/>
        <v>0</v>
      </c>
      <c r="Q45" s="60"/>
      <c r="R45" s="60">
        <f t="shared" si="0"/>
        <v>0</v>
      </c>
      <c r="S45" s="60">
        <f t="shared" si="1"/>
        <v>0</v>
      </c>
      <c r="T45" s="60"/>
      <c r="U45" s="60">
        <f t="shared" si="2"/>
        <v>0</v>
      </c>
      <c r="V45" s="60">
        <f t="shared" si="3"/>
        <v>0</v>
      </c>
      <c r="W45" s="60"/>
      <c r="X45" s="60">
        <f t="shared" si="4"/>
        <v>0</v>
      </c>
      <c r="Y45" s="60">
        <f t="shared" si="5"/>
        <v>0</v>
      </c>
      <c r="Z45" s="60"/>
      <c r="AA45" s="60">
        <f t="shared" si="6"/>
        <v>0</v>
      </c>
      <c r="AB45" s="60">
        <f t="shared" si="7"/>
        <v>0</v>
      </c>
      <c r="AC45" s="60"/>
      <c r="AD45" s="60">
        <f t="shared" si="8"/>
        <v>0</v>
      </c>
      <c r="AE45" s="60">
        <f t="shared" si="9"/>
        <v>0</v>
      </c>
      <c r="AF45" s="60"/>
      <c r="AG45" s="60">
        <f t="shared" si="10"/>
        <v>0</v>
      </c>
      <c r="AH45" s="60">
        <f t="shared" si="11"/>
        <v>0</v>
      </c>
      <c r="AI45" s="60"/>
      <c r="AJ45" s="60">
        <f t="shared" si="12"/>
        <v>0</v>
      </c>
      <c r="AK45" s="60">
        <f t="shared" si="13"/>
        <v>0</v>
      </c>
      <c r="AL45" s="61">
        <f t="shared" si="31"/>
        <v>0</v>
      </c>
      <c r="AM45" s="125">
        <f t="shared" si="32"/>
        <v>0</v>
      </c>
      <c r="AN45" s="126">
        <f t="shared" si="33"/>
        <v>0</v>
      </c>
      <c r="AO45" s="130">
        <f t="shared" si="14"/>
        <v>21</v>
      </c>
      <c r="AP45" s="61">
        <f t="shared" si="15"/>
        <v>614.46</v>
      </c>
      <c r="AQ45" s="127">
        <f t="shared" si="18"/>
        <v>0</v>
      </c>
      <c r="AR45" s="69"/>
      <c r="AS45" s="61">
        <f t="shared" si="30"/>
        <v>0</v>
      </c>
      <c r="AT45" s="63" t="str">
        <f t="shared" si="34"/>
        <v>NÃO MEDIDO</v>
      </c>
    </row>
    <row r="46" spans="1:46" s="70" customFormat="1" ht="30" customHeight="1">
      <c r="A46" s="53" t="s">
        <v>31</v>
      </c>
      <c r="B46" s="53"/>
      <c r="C46" s="66" t="s">
        <v>196</v>
      </c>
      <c r="D46" s="54" t="s">
        <v>197</v>
      </c>
      <c r="E46" s="71" t="s">
        <v>58</v>
      </c>
      <c r="F46" s="58">
        <v>9.5</v>
      </c>
      <c r="G46" s="56"/>
      <c r="H46" s="57"/>
      <c r="I46" s="58">
        <f t="shared" si="19"/>
        <v>9.5</v>
      </c>
      <c r="J46" s="67">
        <v>9.06</v>
      </c>
      <c r="K46" s="65">
        <f t="shared" si="20"/>
        <v>86.07</v>
      </c>
      <c r="L46" s="59"/>
      <c r="M46" s="124">
        <f t="shared" si="21"/>
        <v>0</v>
      </c>
      <c r="N46" s="60"/>
      <c r="O46" s="60">
        <f t="shared" si="16"/>
        <v>0</v>
      </c>
      <c r="P46" s="60">
        <f t="shared" si="17"/>
        <v>0</v>
      </c>
      <c r="Q46" s="60"/>
      <c r="R46" s="60">
        <f t="shared" si="0"/>
        <v>0</v>
      </c>
      <c r="S46" s="60">
        <f t="shared" si="1"/>
        <v>0</v>
      </c>
      <c r="T46" s="60"/>
      <c r="U46" s="60">
        <f t="shared" si="2"/>
        <v>0</v>
      </c>
      <c r="V46" s="60">
        <f t="shared" si="3"/>
        <v>0</v>
      </c>
      <c r="W46" s="60"/>
      <c r="X46" s="60">
        <f t="shared" si="4"/>
        <v>0</v>
      </c>
      <c r="Y46" s="60">
        <f t="shared" si="5"/>
        <v>0</v>
      </c>
      <c r="Z46" s="60"/>
      <c r="AA46" s="60">
        <f t="shared" si="6"/>
        <v>0</v>
      </c>
      <c r="AB46" s="60">
        <f t="shared" si="7"/>
        <v>0</v>
      </c>
      <c r="AC46" s="60"/>
      <c r="AD46" s="60">
        <f t="shared" si="8"/>
        <v>0</v>
      </c>
      <c r="AE46" s="60">
        <f t="shared" si="9"/>
        <v>0</v>
      </c>
      <c r="AF46" s="60"/>
      <c r="AG46" s="60">
        <f t="shared" si="10"/>
        <v>0</v>
      </c>
      <c r="AH46" s="60">
        <f t="shared" si="11"/>
        <v>0</v>
      </c>
      <c r="AI46" s="60"/>
      <c r="AJ46" s="60">
        <f t="shared" si="12"/>
        <v>0</v>
      </c>
      <c r="AK46" s="60">
        <f t="shared" si="13"/>
        <v>0</v>
      </c>
      <c r="AL46" s="61">
        <f t="shared" si="31"/>
        <v>0</v>
      </c>
      <c r="AM46" s="125">
        <f t="shared" si="32"/>
        <v>0</v>
      </c>
      <c r="AN46" s="126">
        <f t="shared" si="33"/>
        <v>0</v>
      </c>
      <c r="AO46" s="130">
        <f t="shared" si="14"/>
        <v>9.5</v>
      </c>
      <c r="AP46" s="61">
        <f t="shared" si="15"/>
        <v>86.07</v>
      </c>
      <c r="AQ46" s="127">
        <f t="shared" si="18"/>
        <v>0</v>
      </c>
      <c r="AR46" s="69"/>
      <c r="AS46" s="61">
        <f t="shared" si="30"/>
        <v>0</v>
      </c>
      <c r="AT46" s="63" t="str">
        <f t="shared" si="34"/>
        <v>NÃO MEDIDO</v>
      </c>
    </row>
    <row r="47" spans="1:46" s="70" customFormat="1" ht="30" customHeight="1">
      <c r="A47" s="53" t="s">
        <v>29</v>
      </c>
      <c r="B47" s="53"/>
      <c r="C47" s="66">
        <v>20500</v>
      </c>
      <c r="D47" s="68" t="s">
        <v>64</v>
      </c>
      <c r="E47" s="71"/>
      <c r="F47" s="58"/>
      <c r="G47" s="56"/>
      <c r="H47" s="57"/>
      <c r="I47" s="58">
        <f t="shared" si="19"/>
        <v>0</v>
      </c>
      <c r="J47" s="67"/>
      <c r="K47" s="65">
        <f t="shared" si="20"/>
        <v>0</v>
      </c>
      <c r="L47" s="59"/>
      <c r="M47" s="124">
        <f t="shared" si="21"/>
        <v>0</v>
      </c>
      <c r="N47" s="60"/>
      <c r="O47" s="60">
        <f t="shared" si="16"/>
        <v>0</v>
      </c>
      <c r="P47" s="60">
        <f t="shared" si="17"/>
        <v>0</v>
      </c>
      <c r="Q47" s="60"/>
      <c r="R47" s="60">
        <f t="shared" si="0"/>
        <v>0</v>
      </c>
      <c r="S47" s="60">
        <f t="shared" si="1"/>
        <v>0</v>
      </c>
      <c r="T47" s="60"/>
      <c r="U47" s="60">
        <f t="shared" si="2"/>
        <v>0</v>
      </c>
      <c r="V47" s="60">
        <f t="shared" si="3"/>
        <v>0</v>
      </c>
      <c r="W47" s="60"/>
      <c r="X47" s="60">
        <f t="shared" si="4"/>
        <v>0</v>
      </c>
      <c r="Y47" s="60">
        <f t="shared" si="5"/>
        <v>0</v>
      </c>
      <c r="Z47" s="60"/>
      <c r="AA47" s="60">
        <f t="shared" si="6"/>
        <v>0</v>
      </c>
      <c r="AB47" s="60">
        <f t="shared" si="7"/>
        <v>0</v>
      </c>
      <c r="AC47" s="60"/>
      <c r="AD47" s="60">
        <f t="shared" si="8"/>
        <v>0</v>
      </c>
      <c r="AE47" s="60">
        <f t="shared" si="9"/>
        <v>0</v>
      </c>
      <c r="AF47" s="60"/>
      <c r="AG47" s="60">
        <f t="shared" si="10"/>
        <v>0</v>
      </c>
      <c r="AH47" s="60">
        <f t="shared" si="11"/>
        <v>0</v>
      </c>
      <c r="AI47" s="60"/>
      <c r="AJ47" s="60">
        <f t="shared" si="12"/>
        <v>0</v>
      </c>
      <c r="AK47" s="60">
        <f t="shared" si="13"/>
        <v>0</v>
      </c>
      <c r="AL47" s="61">
        <f t="shared" si="31"/>
        <v>0</v>
      </c>
      <c r="AM47" s="125">
        <f t="shared" si="32"/>
        <v>0</v>
      </c>
      <c r="AN47" s="126">
        <f t="shared" si="33"/>
        <v>0</v>
      </c>
      <c r="AO47" s="130">
        <f t="shared" si="14"/>
        <v>0</v>
      </c>
      <c r="AP47" s="61">
        <f t="shared" si="15"/>
        <v>0</v>
      </c>
      <c r="AQ47" s="127">
        <f t="shared" si="18"/>
        <v>0</v>
      </c>
      <c r="AR47" s="69"/>
      <c r="AS47" s="61">
        <f t="shared" si="30"/>
        <v>0</v>
      </c>
      <c r="AT47" s="63" t="str">
        <f>IF(COUNTIF(AT48:AT64,"MEDIDO")&gt;0,"MEDIDO","NÃO MEDIDO")</f>
        <v>NÃO MEDIDO</v>
      </c>
    </row>
    <row r="48" spans="1:46" s="70" customFormat="1" ht="30" customHeight="1">
      <c r="A48" s="53" t="s">
        <v>31</v>
      </c>
      <c r="B48" s="53"/>
      <c r="C48" s="66" t="s">
        <v>198</v>
      </c>
      <c r="D48" s="68" t="s">
        <v>199</v>
      </c>
      <c r="E48" s="71" t="s">
        <v>63</v>
      </c>
      <c r="F48" s="58">
        <v>0.2</v>
      </c>
      <c r="G48" s="56"/>
      <c r="H48" s="57"/>
      <c r="I48" s="58">
        <f t="shared" si="19"/>
        <v>0.2</v>
      </c>
      <c r="J48" s="67">
        <v>1285.33</v>
      </c>
      <c r="K48" s="65">
        <f t="shared" si="20"/>
        <v>257.07</v>
      </c>
      <c r="L48" s="59"/>
      <c r="M48" s="124">
        <f t="shared" si="21"/>
        <v>0</v>
      </c>
      <c r="N48" s="60"/>
      <c r="O48" s="60">
        <f t="shared" si="16"/>
        <v>0</v>
      </c>
      <c r="P48" s="60">
        <f t="shared" si="17"/>
        <v>0</v>
      </c>
      <c r="Q48" s="60"/>
      <c r="R48" s="60">
        <f t="shared" si="0"/>
        <v>0</v>
      </c>
      <c r="S48" s="60">
        <f t="shared" si="1"/>
        <v>0</v>
      </c>
      <c r="T48" s="60"/>
      <c r="U48" s="60">
        <f t="shared" si="2"/>
        <v>0</v>
      </c>
      <c r="V48" s="60">
        <f t="shared" si="3"/>
        <v>0</v>
      </c>
      <c r="W48" s="60"/>
      <c r="X48" s="60">
        <f t="shared" si="4"/>
        <v>0</v>
      </c>
      <c r="Y48" s="60">
        <f t="shared" si="5"/>
        <v>0</v>
      </c>
      <c r="Z48" s="60"/>
      <c r="AA48" s="60">
        <f t="shared" si="6"/>
        <v>0</v>
      </c>
      <c r="AB48" s="60">
        <f t="shared" si="7"/>
        <v>0</v>
      </c>
      <c r="AC48" s="60"/>
      <c r="AD48" s="60">
        <f t="shared" si="8"/>
        <v>0</v>
      </c>
      <c r="AE48" s="60">
        <f t="shared" si="9"/>
        <v>0</v>
      </c>
      <c r="AF48" s="60"/>
      <c r="AG48" s="60">
        <f t="shared" si="10"/>
        <v>0</v>
      </c>
      <c r="AH48" s="60">
        <f t="shared" si="11"/>
        <v>0</v>
      </c>
      <c r="AI48" s="60"/>
      <c r="AJ48" s="60">
        <f t="shared" si="12"/>
        <v>0</v>
      </c>
      <c r="AK48" s="60">
        <f t="shared" si="13"/>
        <v>0</v>
      </c>
      <c r="AL48" s="61">
        <f t="shared" si="31"/>
        <v>0</v>
      </c>
      <c r="AM48" s="125">
        <f t="shared" si="32"/>
        <v>0</v>
      </c>
      <c r="AN48" s="126">
        <f t="shared" si="33"/>
        <v>0</v>
      </c>
      <c r="AO48" s="130">
        <f t="shared" si="14"/>
        <v>0.2</v>
      </c>
      <c r="AP48" s="61">
        <f t="shared" si="15"/>
        <v>257.07</v>
      </c>
      <c r="AQ48" s="127">
        <f t="shared" si="18"/>
        <v>0</v>
      </c>
      <c r="AR48" s="69"/>
      <c r="AS48" s="61">
        <f t="shared" si="30"/>
        <v>0</v>
      </c>
      <c r="AT48" s="63" t="str">
        <f t="shared" si="34"/>
        <v>NÃO MEDIDO</v>
      </c>
    </row>
    <row r="49" spans="1:46" s="70" customFormat="1" ht="48" customHeight="1">
      <c r="A49" s="53" t="s">
        <v>31</v>
      </c>
      <c r="B49" s="53"/>
      <c r="C49" s="66" t="s">
        <v>200</v>
      </c>
      <c r="D49" s="68" t="s">
        <v>201</v>
      </c>
      <c r="E49" s="71" t="s">
        <v>59</v>
      </c>
      <c r="F49" s="58">
        <v>1</v>
      </c>
      <c r="G49" s="56"/>
      <c r="H49" s="57"/>
      <c r="I49" s="58">
        <f t="shared" si="19"/>
        <v>1</v>
      </c>
      <c r="J49" s="67">
        <v>153.62</v>
      </c>
      <c r="K49" s="65">
        <f t="shared" si="20"/>
        <v>153.62</v>
      </c>
      <c r="L49" s="59"/>
      <c r="M49" s="124">
        <f t="shared" si="21"/>
        <v>0</v>
      </c>
      <c r="N49" s="60"/>
      <c r="O49" s="60">
        <f t="shared" si="16"/>
        <v>0</v>
      </c>
      <c r="P49" s="60">
        <f t="shared" si="17"/>
        <v>0</v>
      </c>
      <c r="Q49" s="60"/>
      <c r="R49" s="60">
        <f t="shared" si="0"/>
        <v>0</v>
      </c>
      <c r="S49" s="60">
        <f t="shared" si="1"/>
        <v>0</v>
      </c>
      <c r="T49" s="60"/>
      <c r="U49" s="60">
        <f t="shared" si="2"/>
        <v>0</v>
      </c>
      <c r="V49" s="60">
        <f t="shared" si="3"/>
        <v>0</v>
      </c>
      <c r="W49" s="60"/>
      <c r="X49" s="60">
        <f t="shared" si="4"/>
        <v>0</v>
      </c>
      <c r="Y49" s="60">
        <f t="shared" si="5"/>
        <v>0</v>
      </c>
      <c r="Z49" s="60"/>
      <c r="AA49" s="60">
        <f t="shared" si="6"/>
        <v>0</v>
      </c>
      <c r="AB49" s="60">
        <f t="shared" si="7"/>
        <v>0</v>
      </c>
      <c r="AC49" s="60"/>
      <c r="AD49" s="60">
        <f t="shared" si="8"/>
        <v>0</v>
      </c>
      <c r="AE49" s="60">
        <f t="shared" si="9"/>
        <v>0</v>
      </c>
      <c r="AF49" s="60"/>
      <c r="AG49" s="60">
        <f t="shared" si="10"/>
        <v>0</v>
      </c>
      <c r="AH49" s="60">
        <f t="shared" si="11"/>
        <v>0</v>
      </c>
      <c r="AI49" s="60"/>
      <c r="AJ49" s="60">
        <f t="shared" si="12"/>
        <v>0</v>
      </c>
      <c r="AK49" s="60">
        <f t="shared" si="13"/>
        <v>0</v>
      </c>
      <c r="AL49" s="61">
        <f t="shared" si="31"/>
        <v>0</v>
      </c>
      <c r="AM49" s="125">
        <f t="shared" si="32"/>
        <v>0</v>
      </c>
      <c r="AN49" s="126">
        <f t="shared" si="33"/>
        <v>0</v>
      </c>
      <c r="AO49" s="130">
        <f t="shared" si="14"/>
        <v>1</v>
      </c>
      <c r="AP49" s="61">
        <f t="shared" si="15"/>
        <v>153.62</v>
      </c>
      <c r="AQ49" s="127">
        <f t="shared" si="18"/>
        <v>0</v>
      </c>
      <c r="AR49" s="69"/>
      <c r="AS49" s="61">
        <f t="shared" si="30"/>
        <v>0</v>
      </c>
      <c r="AT49" s="63" t="str">
        <f t="shared" si="34"/>
        <v>NÃO MEDIDO</v>
      </c>
    </row>
    <row r="50" spans="1:46" s="70" customFormat="1" ht="70.5" customHeight="1">
      <c r="A50" s="53" t="s">
        <v>31</v>
      </c>
      <c r="B50" s="53"/>
      <c r="C50" s="66" t="s">
        <v>202</v>
      </c>
      <c r="D50" s="54" t="s">
        <v>203</v>
      </c>
      <c r="E50" s="71" t="s">
        <v>62</v>
      </c>
      <c r="F50" s="58">
        <v>36</v>
      </c>
      <c r="G50" s="56"/>
      <c r="H50" s="57"/>
      <c r="I50" s="58">
        <f t="shared" si="19"/>
        <v>36</v>
      </c>
      <c r="J50" s="67">
        <v>20.9</v>
      </c>
      <c r="K50" s="65">
        <f t="shared" si="20"/>
        <v>752.4</v>
      </c>
      <c r="L50" s="59"/>
      <c r="M50" s="124">
        <f t="shared" si="21"/>
        <v>0</v>
      </c>
      <c r="N50" s="60"/>
      <c r="O50" s="60">
        <f t="shared" si="16"/>
        <v>0</v>
      </c>
      <c r="P50" s="60">
        <f t="shared" si="17"/>
        <v>0</v>
      </c>
      <c r="Q50" s="60"/>
      <c r="R50" s="60">
        <f t="shared" si="0"/>
        <v>0</v>
      </c>
      <c r="S50" s="60">
        <f t="shared" si="1"/>
        <v>0</v>
      </c>
      <c r="T50" s="60"/>
      <c r="U50" s="60">
        <f t="shared" si="2"/>
        <v>0</v>
      </c>
      <c r="V50" s="60">
        <f t="shared" si="3"/>
        <v>0</v>
      </c>
      <c r="W50" s="60"/>
      <c r="X50" s="60">
        <f t="shared" si="4"/>
        <v>0</v>
      </c>
      <c r="Y50" s="60">
        <f t="shared" si="5"/>
        <v>0</v>
      </c>
      <c r="Z50" s="60"/>
      <c r="AA50" s="60">
        <f t="shared" si="6"/>
        <v>0</v>
      </c>
      <c r="AB50" s="60">
        <f t="shared" si="7"/>
        <v>0</v>
      </c>
      <c r="AC50" s="60"/>
      <c r="AD50" s="60">
        <f t="shared" si="8"/>
        <v>0</v>
      </c>
      <c r="AE50" s="60">
        <f t="shared" si="9"/>
        <v>0</v>
      </c>
      <c r="AF50" s="60"/>
      <c r="AG50" s="60">
        <f t="shared" si="10"/>
        <v>0</v>
      </c>
      <c r="AH50" s="60">
        <f t="shared" si="11"/>
        <v>0</v>
      </c>
      <c r="AI50" s="60"/>
      <c r="AJ50" s="60">
        <f t="shared" si="12"/>
        <v>0</v>
      </c>
      <c r="AK50" s="60">
        <f t="shared" si="13"/>
        <v>0</v>
      </c>
      <c r="AL50" s="61">
        <f t="shared" si="31"/>
        <v>0</v>
      </c>
      <c r="AM50" s="125">
        <f t="shared" si="32"/>
        <v>0</v>
      </c>
      <c r="AN50" s="126">
        <f t="shared" si="33"/>
        <v>0</v>
      </c>
      <c r="AO50" s="130">
        <f t="shared" si="14"/>
        <v>36</v>
      </c>
      <c r="AP50" s="61">
        <f t="shared" si="15"/>
        <v>752.4</v>
      </c>
      <c r="AQ50" s="127">
        <f t="shared" si="18"/>
        <v>0</v>
      </c>
      <c r="AR50" s="69"/>
      <c r="AS50" s="61">
        <f t="shared" si="30"/>
        <v>0</v>
      </c>
      <c r="AT50" s="63" t="str">
        <f t="shared" si="34"/>
        <v>NÃO MEDIDO</v>
      </c>
    </row>
    <row r="51" spans="1:46" s="70" customFormat="1" ht="80.099999999999994" customHeight="1">
      <c r="A51" s="53" t="s">
        <v>31</v>
      </c>
      <c r="B51" s="53"/>
      <c r="C51" s="66" t="s">
        <v>204</v>
      </c>
      <c r="D51" s="54" t="s">
        <v>205</v>
      </c>
      <c r="E51" s="71" t="s">
        <v>59</v>
      </c>
      <c r="F51" s="58">
        <v>4</v>
      </c>
      <c r="G51" s="56"/>
      <c r="H51" s="57"/>
      <c r="I51" s="58">
        <f t="shared" si="19"/>
        <v>4</v>
      </c>
      <c r="J51" s="67">
        <v>19.309999999999999</v>
      </c>
      <c r="K51" s="65">
        <f t="shared" si="20"/>
        <v>77.239999999999995</v>
      </c>
      <c r="L51" s="59"/>
      <c r="M51" s="124">
        <f t="shared" si="21"/>
        <v>0</v>
      </c>
      <c r="N51" s="60"/>
      <c r="O51" s="60">
        <f t="shared" si="16"/>
        <v>0</v>
      </c>
      <c r="P51" s="60">
        <f t="shared" si="17"/>
        <v>0</v>
      </c>
      <c r="Q51" s="60"/>
      <c r="R51" s="60">
        <f t="shared" si="0"/>
        <v>0</v>
      </c>
      <c r="S51" s="60">
        <f t="shared" si="1"/>
        <v>0</v>
      </c>
      <c r="T51" s="60"/>
      <c r="U51" s="60">
        <f t="shared" si="2"/>
        <v>0</v>
      </c>
      <c r="V51" s="60">
        <f t="shared" si="3"/>
        <v>0</v>
      </c>
      <c r="W51" s="60"/>
      <c r="X51" s="60">
        <f t="shared" si="4"/>
        <v>0</v>
      </c>
      <c r="Y51" s="60">
        <f t="shared" si="5"/>
        <v>0</v>
      </c>
      <c r="Z51" s="60"/>
      <c r="AA51" s="60">
        <f t="shared" si="6"/>
        <v>0</v>
      </c>
      <c r="AB51" s="60">
        <f t="shared" si="7"/>
        <v>0</v>
      </c>
      <c r="AC51" s="60"/>
      <c r="AD51" s="60">
        <f t="shared" si="8"/>
        <v>0</v>
      </c>
      <c r="AE51" s="60">
        <f t="shared" si="9"/>
        <v>0</v>
      </c>
      <c r="AF51" s="60"/>
      <c r="AG51" s="60">
        <f t="shared" si="10"/>
        <v>0</v>
      </c>
      <c r="AH51" s="60">
        <f t="shared" si="11"/>
        <v>0</v>
      </c>
      <c r="AI51" s="60"/>
      <c r="AJ51" s="60">
        <f t="shared" si="12"/>
        <v>0</v>
      </c>
      <c r="AK51" s="60">
        <f t="shared" si="13"/>
        <v>0</v>
      </c>
      <c r="AL51" s="61">
        <f t="shared" si="31"/>
        <v>0</v>
      </c>
      <c r="AM51" s="125">
        <f t="shared" si="32"/>
        <v>0</v>
      </c>
      <c r="AN51" s="126">
        <f t="shared" si="33"/>
        <v>0</v>
      </c>
      <c r="AO51" s="130">
        <f t="shared" si="14"/>
        <v>4</v>
      </c>
      <c r="AP51" s="61">
        <f t="shared" si="15"/>
        <v>77.239999999999995</v>
      </c>
      <c r="AQ51" s="127">
        <f t="shared" si="18"/>
        <v>0</v>
      </c>
      <c r="AR51" s="69"/>
      <c r="AS51" s="61">
        <f t="shared" si="30"/>
        <v>0</v>
      </c>
      <c r="AT51" s="63" t="str">
        <f t="shared" si="34"/>
        <v>NÃO MEDIDO</v>
      </c>
    </row>
    <row r="52" spans="1:46" s="70" customFormat="1" ht="30" customHeight="1">
      <c r="A52" s="53" t="s">
        <v>31</v>
      </c>
      <c r="B52" s="53"/>
      <c r="C52" s="66" t="s">
        <v>206</v>
      </c>
      <c r="D52" s="68" t="s">
        <v>207</v>
      </c>
      <c r="E52" s="71" t="s">
        <v>59</v>
      </c>
      <c r="F52" s="58">
        <v>4</v>
      </c>
      <c r="G52" s="56"/>
      <c r="H52" s="57"/>
      <c r="I52" s="58">
        <f t="shared" si="19"/>
        <v>4</v>
      </c>
      <c r="J52" s="67">
        <v>14.88</v>
      </c>
      <c r="K52" s="65">
        <f t="shared" si="20"/>
        <v>59.52</v>
      </c>
      <c r="L52" s="59"/>
      <c r="M52" s="124">
        <f t="shared" si="21"/>
        <v>0</v>
      </c>
      <c r="N52" s="60"/>
      <c r="O52" s="60">
        <f t="shared" si="16"/>
        <v>0</v>
      </c>
      <c r="P52" s="60">
        <f t="shared" si="17"/>
        <v>0</v>
      </c>
      <c r="Q52" s="60"/>
      <c r="R52" s="60">
        <f t="shared" ref="R52:R123" si="35">ROUND($Q52*$J52,2)</f>
        <v>0</v>
      </c>
      <c r="S52" s="60">
        <f t="shared" ref="S52:S123" si="36">ROUND($Q52*$L52,2)</f>
        <v>0</v>
      </c>
      <c r="T52" s="60"/>
      <c r="U52" s="60">
        <f t="shared" ref="U52:U123" si="37">ROUND($T52*$J52,2)</f>
        <v>0</v>
      </c>
      <c r="V52" s="60">
        <f t="shared" ref="V52:V123" si="38">ROUND($T52*$L52,2)</f>
        <v>0</v>
      </c>
      <c r="W52" s="60"/>
      <c r="X52" s="60">
        <f t="shared" ref="X52:X123" si="39">ROUND($W52*$J52,2)</f>
        <v>0</v>
      </c>
      <c r="Y52" s="60">
        <f t="shared" ref="Y52:Y123" si="40">ROUND($W52*$L52,2)</f>
        <v>0</v>
      </c>
      <c r="Z52" s="60"/>
      <c r="AA52" s="60">
        <f t="shared" ref="AA52:AA123" si="41">ROUND($Z52*$J52,2)</f>
        <v>0</v>
      </c>
      <c r="AB52" s="60">
        <f t="shared" ref="AB52:AB123" si="42">ROUND($Z52*$L52,2)</f>
        <v>0</v>
      </c>
      <c r="AC52" s="60"/>
      <c r="AD52" s="60">
        <f t="shared" ref="AD52:AD123" si="43">ROUND($AC52*$J52,2)</f>
        <v>0</v>
      </c>
      <c r="AE52" s="60">
        <f t="shared" ref="AE52:AE123" si="44">ROUND($AC52*$L52,2)</f>
        <v>0</v>
      </c>
      <c r="AF52" s="60"/>
      <c r="AG52" s="60">
        <f t="shared" ref="AG52:AG123" si="45">ROUND($AF52*$J52,2)</f>
        <v>0</v>
      </c>
      <c r="AH52" s="60">
        <f t="shared" ref="AH52:AH123" si="46">ROUND($AF52*$L52,2)</f>
        <v>0</v>
      </c>
      <c r="AI52" s="60"/>
      <c r="AJ52" s="60">
        <f t="shared" ref="AJ52:AJ123" si="47">ROUND($AI52*$J52,2)</f>
        <v>0</v>
      </c>
      <c r="AK52" s="60">
        <f t="shared" ref="AK52:AK123" si="48">ROUND($AI52*$L52,2)</f>
        <v>0</v>
      </c>
      <c r="AL52" s="61">
        <f t="shared" si="31"/>
        <v>0</v>
      </c>
      <c r="AM52" s="125">
        <f t="shared" si="32"/>
        <v>0</v>
      </c>
      <c r="AN52" s="126">
        <f t="shared" si="33"/>
        <v>0</v>
      </c>
      <c r="AO52" s="130">
        <f t="shared" si="14"/>
        <v>4</v>
      </c>
      <c r="AP52" s="61">
        <f t="shared" si="15"/>
        <v>59.52</v>
      </c>
      <c r="AQ52" s="127">
        <f t="shared" si="18"/>
        <v>0</v>
      </c>
      <c r="AR52" s="69"/>
      <c r="AS52" s="61">
        <f t="shared" si="30"/>
        <v>0</v>
      </c>
      <c r="AT52" s="63" t="str">
        <f t="shared" si="34"/>
        <v>NÃO MEDIDO</v>
      </c>
    </row>
    <row r="53" spans="1:46" s="70" customFormat="1" ht="30" customHeight="1">
      <c r="A53" s="53" t="s">
        <v>31</v>
      </c>
      <c r="B53" s="53"/>
      <c r="C53" s="66" t="s">
        <v>208</v>
      </c>
      <c r="D53" s="68" t="s">
        <v>209</v>
      </c>
      <c r="E53" s="71" t="s">
        <v>62</v>
      </c>
      <c r="F53" s="58">
        <v>6</v>
      </c>
      <c r="G53" s="56"/>
      <c r="H53" s="57"/>
      <c r="I53" s="58">
        <f t="shared" si="19"/>
        <v>6</v>
      </c>
      <c r="J53" s="67">
        <v>19.079999999999998</v>
      </c>
      <c r="K53" s="65">
        <f t="shared" si="20"/>
        <v>114.48</v>
      </c>
      <c r="L53" s="59"/>
      <c r="M53" s="124">
        <f t="shared" si="21"/>
        <v>0</v>
      </c>
      <c r="N53" s="60"/>
      <c r="O53" s="60">
        <f t="shared" si="16"/>
        <v>0</v>
      </c>
      <c r="P53" s="60">
        <f t="shared" si="17"/>
        <v>0</v>
      </c>
      <c r="Q53" s="60"/>
      <c r="R53" s="60">
        <f t="shared" si="35"/>
        <v>0</v>
      </c>
      <c r="S53" s="60">
        <f t="shared" si="36"/>
        <v>0</v>
      </c>
      <c r="T53" s="60"/>
      <c r="U53" s="60">
        <f t="shared" si="37"/>
        <v>0</v>
      </c>
      <c r="V53" s="60">
        <f t="shared" si="38"/>
        <v>0</v>
      </c>
      <c r="W53" s="60"/>
      <c r="X53" s="60">
        <f t="shared" si="39"/>
        <v>0</v>
      </c>
      <c r="Y53" s="60">
        <f t="shared" si="40"/>
        <v>0</v>
      </c>
      <c r="Z53" s="60"/>
      <c r="AA53" s="60">
        <f t="shared" si="41"/>
        <v>0</v>
      </c>
      <c r="AB53" s="60">
        <f t="shared" si="42"/>
        <v>0</v>
      </c>
      <c r="AC53" s="60"/>
      <c r="AD53" s="60">
        <f t="shared" si="43"/>
        <v>0</v>
      </c>
      <c r="AE53" s="60">
        <f t="shared" si="44"/>
        <v>0</v>
      </c>
      <c r="AF53" s="60"/>
      <c r="AG53" s="60">
        <f t="shared" si="45"/>
        <v>0</v>
      </c>
      <c r="AH53" s="60">
        <f t="shared" si="46"/>
        <v>0</v>
      </c>
      <c r="AI53" s="60"/>
      <c r="AJ53" s="60">
        <f t="shared" si="47"/>
        <v>0</v>
      </c>
      <c r="AK53" s="60">
        <f t="shared" si="48"/>
        <v>0</v>
      </c>
      <c r="AL53" s="61">
        <f t="shared" si="31"/>
        <v>0</v>
      </c>
      <c r="AM53" s="125">
        <f t="shared" si="32"/>
        <v>0</v>
      </c>
      <c r="AN53" s="126">
        <f t="shared" si="33"/>
        <v>0</v>
      </c>
      <c r="AO53" s="130">
        <f t="shared" si="14"/>
        <v>6</v>
      </c>
      <c r="AP53" s="61">
        <f t="shared" si="15"/>
        <v>114.48</v>
      </c>
      <c r="AQ53" s="127">
        <f t="shared" si="18"/>
        <v>0</v>
      </c>
      <c r="AR53" s="69"/>
      <c r="AS53" s="61">
        <f t="shared" si="30"/>
        <v>0</v>
      </c>
      <c r="AT53" s="63" t="str">
        <f t="shared" si="34"/>
        <v>NÃO MEDIDO</v>
      </c>
    </row>
    <row r="54" spans="1:46" s="70" customFormat="1" ht="30" customHeight="1">
      <c r="A54" s="53" t="s">
        <v>31</v>
      </c>
      <c r="B54" s="53"/>
      <c r="C54" s="66" t="s">
        <v>210</v>
      </c>
      <c r="D54" s="68" t="s">
        <v>211</v>
      </c>
      <c r="E54" s="71" t="s">
        <v>62</v>
      </c>
      <c r="F54" s="58">
        <v>12</v>
      </c>
      <c r="G54" s="56"/>
      <c r="H54" s="57"/>
      <c r="I54" s="58">
        <f t="shared" si="19"/>
        <v>12</v>
      </c>
      <c r="J54" s="67">
        <v>28.12</v>
      </c>
      <c r="K54" s="65">
        <f t="shared" si="20"/>
        <v>337.44</v>
      </c>
      <c r="L54" s="59"/>
      <c r="M54" s="124">
        <f t="shared" si="21"/>
        <v>0</v>
      </c>
      <c r="N54" s="60"/>
      <c r="O54" s="60">
        <f t="shared" si="16"/>
        <v>0</v>
      </c>
      <c r="P54" s="60">
        <f t="shared" si="17"/>
        <v>0</v>
      </c>
      <c r="Q54" s="60"/>
      <c r="R54" s="60">
        <f t="shared" si="35"/>
        <v>0</v>
      </c>
      <c r="S54" s="60">
        <f t="shared" si="36"/>
        <v>0</v>
      </c>
      <c r="T54" s="60"/>
      <c r="U54" s="60">
        <f t="shared" si="37"/>
        <v>0</v>
      </c>
      <c r="V54" s="60">
        <f t="shared" si="38"/>
        <v>0</v>
      </c>
      <c r="W54" s="60"/>
      <c r="X54" s="60">
        <f t="shared" si="39"/>
        <v>0</v>
      </c>
      <c r="Y54" s="60">
        <f t="shared" si="40"/>
        <v>0</v>
      </c>
      <c r="Z54" s="60"/>
      <c r="AA54" s="60">
        <f t="shared" si="41"/>
        <v>0</v>
      </c>
      <c r="AB54" s="60">
        <f t="shared" si="42"/>
        <v>0</v>
      </c>
      <c r="AC54" s="60"/>
      <c r="AD54" s="60">
        <f t="shared" si="43"/>
        <v>0</v>
      </c>
      <c r="AE54" s="60">
        <f t="shared" si="44"/>
        <v>0</v>
      </c>
      <c r="AF54" s="60"/>
      <c r="AG54" s="60">
        <f t="shared" si="45"/>
        <v>0</v>
      </c>
      <c r="AH54" s="60">
        <f t="shared" si="46"/>
        <v>0</v>
      </c>
      <c r="AI54" s="60"/>
      <c r="AJ54" s="60">
        <f t="shared" si="47"/>
        <v>0</v>
      </c>
      <c r="AK54" s="60">
        <f t="shared" si="48"/>
        <v>0</v>
      </c>
      <c r="AL54" s="61">
        <f t="shared" si="31"/>
        <v>0</v>
      </c>
      <c r="AM54" s="125">
        <f t="shared" si="32"/>
        <v>0</v>
      </c>
      <c r="AN54" s="126">
        <f t="shared" si="33"/>
        <v>0</v>
      </c>
      <c r="AO54" s="130">
        <f t="shared" si="14"/>
        <v>12</v>
      </c>
      <c r="AP54" s="61">
        <f t="shared" si="15"/>
        <v>337.44</v>
      </c>
      <c r="AQ54" s="127">
        <f t="shared" si="18"/>
        <v>0</v>
      </c>
      <c r="AR54" s="69"/>
      <c r="AS54" s="61">
        <f t="shared" ref="AS54:AS85" si="49">INDEX($N$10:$AK$240,ROW()-8,MATCH($AS$10,$N$10:$AK$10,0))</f>
        <v>0</v>
      </c>
      <c r="AT54" s="63" t="str">
        <f t="shared" si="34"/>
        <v>NÃO MEDIDO</v>
      </c>
    </row>
    <row r="55" spans="1:46" s="70" customFormat="1" ht="30" customHeight="1">
      <c r="A55" s="53" t="s">
        <v>31</v>
      </c>
      <c r="B55" s="53"/>
      <c r="C55" s="66" t="s">
        <v>212</v>
      </c>
      <c r="D55" s="68" t="s">
        <v>213</v>
      </c>
      <c r="E55" s="71" t="s">
        <v>62</v>
      </c>
      <c r="F55" s="58">
        <v>6</v>
      </c>
      <c r="G55" s="56"/>
      <c r="H55" s="57"/>
      <c r="I55" s="58">
        <f t="shared" si="19"/>
        <v>6</v>
      </c>
      <c r="J55" s="67">
        <v>40.75</v>
      </c>
      <c r="K55" s="65">
        <f t="shared" si="20"/>
        <v>244.5</v>
      </c>
      <c r="L55" s="59"/>
      <c r="M55" s="124">
        <f t="shared" si="21"/>
        <v>0</v>
      </c>
      <c r="N55" s="60"/>
      <c r="O55" s="60">
        <f t="shared" si="16"/>
        <v>0</v>
      </c>
      <c r="P55" s="60">
        <f t="shared" si="17"/>
        <v>0</v>
      </c>
      <c r="Q55" s="60"/>
      <c r="R55" s="60">
        <f t="shared" si="35"/>
        <v>0</v>
      </c>
      <c r="S55" s="60">
        <f t="shared" si="36"/>
        <v>0</v>
      </c>
      <c r="T55" s="60"/>
      <c r="U55" s="60">
        <f t="shared" si="37"/>
        <v>0</v>
      </c>
      <c r="V55" s="60">
        <f t="shared" si="38"/>
        <v>0</v>
      </c>
      <c r="W55" s="60"/>
      <c r="X55" s="60">
        <f t="shared" si="39"/>
        <v>0</v>
      </c>
      <c r="Y55" s="60">
        <f t="shared" si="40"/>
        <v>0</v>
      </c>
      <c r="Z55" s="60"/>
      <c r="AA55" s="60">
        <f t="shared" si="41"/>
        <v>0</v>
      </c>
      <c r="AB55" s="60">
        <f t="shared" si="42"/>
        <v>0</v>
      </c>
      <c r="AC55" s="60"/>
      <c r="AD55" s="60">
        <f t="shared" si="43"/>
        <v>0</v>
      </c>
      <c r="AE55" s="60">
        <f t="shared" si="44"/>
        <v>0</v>
      </c>
      <c r="AF55" s="60"/>
      <c r="AG55" s="60">
        <f t="shared" si="45"/>
        <v>0</v>
      </c>
      <c r="AH55" s="60">
        <f t="shared" si="46"/>
        <v>0</v>
      </c>
      <c r="AI55" s="60"/>
      <c r="AJ55" s="60">
        <f t="shared" si="47"/>
        <v>0</v>
      </c>
      <c r="AK55" s="60">
        <f t="shared" si="48"/>
        <v>0</v>
      </c>
      <c r="AL55" s="61">
        <f t="shared" si="31"/>
        <v>0</v>
      </c>
      <c r="AM55" s="125">
        <f t="shared" si="32"/>
        <v>0</v>
      </c>
      <c r="AN55" s="126">
        <f t="shared" si="33"/>
        <v>0</v>
      </c>
      <c r="AO55" s="130">
        <f t="shared" si="14"/>
        <v>6</v>
      </c>
      <c r="AP55" s="61">
        <f t="shared" si="15"/>
        <v>244.5</v>
      </c>
      <c r="AQ55" s="127">
        <f t="shared" si="18"/>
        <v>0</v>
      </c>
      <c r="AR55" s="69"/>
      <c r="AS55" s="61">
        <f t="shared" si="49"/>
        <v>0</v>
      </c>
      <c r="AT55" s="63" t="str">
        <f t="shared" si="34"/>
        <v>NÃO MEDIDO</v>
      </c>
    </row>
    <row r="56" spans="1:46" s="70" customFormat="1" ht="30" customHeight="1">
      <c r="A56" s="53" t="s">
        <v>31</v>
      </c>
      <c r="B56" s="53"/>
      <c r="C56" s="66" t="s">
        <v>214</v>
      </c>
      <c r="D56" s="68" t="s">
        <v>215</v>
      </c>
      <c r="E56" s="71" t="s">
        <v>62</v>
      </c>
      <c r="F56" s="58">
        <v>12</v>
      </c>
      <c r="G56" s="56"/>
      <c r="H56" s="57"/>
      <c r="I56" s="58">
        <f t="shared" si="19"/>
        <v>12</v>
      </c>
      <c r="J56" s="67">
        <v>45.96</v>
      </c>
      <c r="K56" s="65">
        <f t="shared" si="20"/>
        <v>551.52</v>
      </c>
      <c r="L56" s="59"/>
      <c r="M56" s="124">
        <f t="shared" si="21"/>
        <v>0</v>
      </c>
      <c r="N56" s="60"/>
      <c r="O56" s="60">
        <f t="shared" si="16"/>
        <v>0</v>
      </c>
      <c r="P56" s="60">
        <f t="shared" si="17"/>
        <v>0</v>
      </c>
      <c r="Q56" s="60"/>
      <c r="R56" s="60">
        <f t="shared" si="35"/>
        <v>0</v>
      </c>
      <c r="S56" s="60">
        <f t="shared" si="36"/>
        <v>0</v>
      </c>
      <c r="T56" s="60"/>
      <c r="U56" s="60">
        <f t="shared" si="37"/>
        <v>0</v>
      </c>
      <c r="V56" s="60">
        <f t="shared" si="38"/>
        <v>0</v>
      </c>
      <c r="W56" s="60"/>
      <c r="X56" s="60">
        <f t="shared" si="39"/>
        <v>0</v>
      </c>
      <c r="Y56" s="60">
        <f t="shared" si="40"/>
        <v>0</v>
      </c>
      <c r="Z56" s="60"/>
      <c r="AA56" s="60">
        <f t="shared" si="41"/>
        <v>0</v>
      </c>
      <c r="AB56" s="60">
        <f t="shared" si="42"/>
        <v>0</v>
      </c>
      <c r="AC56" s="60"/>
      <c r="AD56" s="60">
        <f t="shared" si="43"/>
        <v>0</v>
      </c>
      <c r="AE56" s="60">
        <f t="shared" si="44"/>
        <v>0</v>
      </c>
      <c r="AF56" s="60"/>
      <c r="AG56" s="60">
        <f t="shared" si="45"/>
        <v>0</v>
      </c>
      <c r="AH56" s="60">
        <f t="shared" si="46"/>
        <v>0</v>
      </c>
      <c r="AI56" s="60"/>
      <c r="AJ56" s="60">
        <f t="shared" si="47"/>
        <v>0</v>
      </c>
      <c r="AK56" s="60">
        <f t="shared" si="48"/>
        <v>0</v>
      </c>
      <c r="AL56" s="61">
        <f t="shared" si="31"/>
        <v>0</v>
      </c>
      <c r="AM56" s="125">
        <f t="shared" si="32"/>
        <v>0</v>
      </c>
      <c r="AN56" s="126">
        <f t="shared" si="33"/>
        <v>0</v>
      </c>
      <c r="AO56" s="130">
        <f t="shared" si="14"/>
        <v>12</v>
      </c>
      <c r="AP56" s="61">
        <f t="shared" si="15"/>
        <v>551.52</v>
      </c>
      <c r="AQ56" s="127">
        <f t="shared" si="18"/>
        <v>0</v>
      </c>
      <c r="AR56" s="69"/>
      <c r="AS56" s="61">
        <f t="shared" si="49"/>
        <v>0</v>
      </c>
      <c r="AT56" s="63" t="str">
        <f t="shared" si="34"/>
        <v>NÃO MEDIDO</v>
      </c>
    </row>
    <row r="57" spans="1:46" s="70" customFormat="1" ht="30" customHeight="1">
      <c r="A57" s="53" t="s">
        <v>31</v>
      </c>
      <c r="B57" s="53"/>
      <c r="C57" s="66" t="s">
        <v>216</v>
      </c>
      <c r="D57" s="68" t="s">
        <v>217</v>
      </c>
      <c r="E57" s="71" t="s">
        <v>59</v>
      </c>
      <c r="F57" s="58">
        <v>2</v>
      </c>
      <c r="G57" s="56"/>
      <c r="H57" s="57"/>
      <c r="I57" s="58">
        <f t="shared" si="19"/>
        <v>2</v>
      </c>
      <c r="J57" s="67">
        <v>20.13</v>
      </c>
      <c r="K57" s="65">
        <f t="shared" si="20"/>
        <v>40.26</v>
      </c>
      <c r="L57" s="59"/>
      <c r="M57" s="124">
        <f t="shared" si="21"/>
        <v>0</v>
      </c>
      <c r="N57" s="60"/>
      <c r="O57" s="60">
        <f t="shared" si="16"/>
        <v>0</v>
      </c>
      <c r="P57" s="60">
        <f t="shared" si="17"/>
        <v>0</v>
      </c>
      <c r="Q57" s="60"/>
      <c r="R57" s="60">
        <f t="shared" si="35"/>
        <v>0</v>
      </c>
      <c r="S57" s="60">
        <f t="shared" si="36"/>
        <v>0</v>
      </c>
      <c r="T57" s="60"/>
      <c r="U57" s="60">
        <f t="shared" si="37"/>
        <v>0</v>
      </c>
      <c r="V57" s="60">
        <f t="shared" si="38"/>
        <v>0</v>
      </c>
      <c r="W57" s="60"/>
      <c r="X57" s="60">
        <f t="shared" si="39"/>
        <v>0</v>
      </c>
      <c r="Y57" s="60">
        <f t="shared" si="40"/>
        <v>0</v>
      </c>
      <c r="Z57" s="60"/>
      <c r="AA57" s="60">
        <f t="shared" si="41"/>
        <v>0</v>
      </c>
      <c r="AB57" s="60">
        <f t="shared" si="42"/>
        <v>0</v>
      </c>
      <c r="AC57" s="60"/>
      <c r="AD57" s="60">
        <f t="shared" si="43"/>
        <v>0</v>
      </c>
      <c r="AE57" s="60">
        <f t="shared" si="44"/>
        <v>0</v>
      </c>
      <c r="AF57" s="60"/>
      <c r="AG57" s="60">
        <f t="shared" si="45"/>
        <v>0</v>
      </c>
      <c r="AH57" s="60">
        <f t="shared" si="46"/>
        <v>0</v>
      </c>
      <c r="AI57" s="60"/>
      <c r="AJ57" s="60">
        <f t="shared" si="47"/>
        <v>0</v>
      </c>
      <c r="AK57" s="60">
        <f t="shared" si="48"/>
        <v>0</v>
      </c>
      <c r="AL57" s="61">
        <f t="shared" si="31"/>
        <v>0</v>
      </c>
      <c r="AM57" s="125">
        <f t="shared" si="32"/>
        <v>0</v>
      </c>
      <c r="AN57" s="126">
        <f t="shared" si="33"/>
        <v>0</v>
      </c>
      <c r="AO57" s="130">
        <f t="shared" si="14"/>
        <v>2</v>
      </c>
      <c r="AP57" s="61">
        <f t="shared" si="15"/>
        <v>40.26</v>
      </c>
      <c r="AQ57" s="127">
        <f t="shared" si="18"/>
        <v>0</v>
      </c>
      <c r="AR57" s="69"/>
      <c r="AS57" s="61">
        <f t="shared" si="49"/>
        <v>0</v>
      </c>
      <c r="AT57" s="63" t="str">
        <f t="shared" si="34"/>
        <v>NÃO MEDIDO</v>
      </c>
    </row>
    <row r="58" spans="1:46" s="70" customFormat="1" ht="30" customHeight="1">
      <c r="A58" s="53" t="s">
        <v>31</v>
      </c>
      <c r="B58" s="53"/>
      <c r="C58" s="66" t="s">
        <v>218</v>
      </c>
      <c r="D58" s="68" t="s">
        <v>219</v>
      </c>
      <c r="E58" s="71" t="s">
        <v>59</v>
      </c>
      <c r="F58" s="58">
        <v>2</v>
      </c>
      <c r="G58" s="56"/>
      <c r="H58" s="57"/>
      <c r="I58" s="58">
        <f t="shared" si="19"/>
        <v>2</v>
      </c>
      <c r="J58" s="67">
        <v>55.75</v>
      </c>
      <c r="K58" s="65">
        <f t="shared" si="20"/>
        <v>111.5</v>
      </c>
      <c r="L58" s="59"/>
      <c r="M58" s="124">
        <f t="shared" si="21"/>
        <v>0</v>
      </c>
      <c r="N58" s="60"/>
      <c r="O58" s="60">
        <f t="shared" si="16"/>
        <v>0</v>
      </c>
      <c r="P58" s="60">
        <f t="shared" si="17"/>
        <v>0</v>
      </c>
      <c r="Q58" s="60"/>
      <c r="R58" s="60">
        <f t="shared" si="35"/>
        <v>0</v>
      </c>
      <c r="S58" s="60"/>
      <c r="T58" s="60"/>
      <c r="U58" s="60">
        <f t="shared" si="37"/>
        <v>0</v>
      </c>
      <c r="V58" s="60"/>
      <c r="W58" s="60"/>
      <c r="X58" s="60">
        <f t="shared" si="39"/>
        <v>0</v>
      </c>
      <c r="Y58" s="60"/>
      <c r="Z58" s="60"/>
      <c r="AA58" s="60">
        <f t="shared" si="41"/>
        <v>0</v>
      </c>
      <c r="AB58" s="60"/>
      <c r="AC58" s="60"/>
      <c r="AD58" s="60">
        <f t="shared" si="43"/>
        <v>0</v>
      </c>
      <c r="AE58" s="60"/>
      <c r="AF58" s="60"/>
      <c r="AG58" s="60">
        <f t="shared" si="45"/>
        <v>0</v>
      </c>
      <c r="AH58" s="60"/>
      <c r="AI58" s="60"/>
      <c r="AJ58" s="60">
        <f t="shared" si="47"/>
        <v>0</v>
      </c>
      <c r="AK58" s="60"/>
      <c r="AL58" s="61">
        <f t="shared" si="31"/>
        <v>0</v>
      </c>
      <c r="AM58" s="125">
        <f t="shared" si="32"/>
        <v>0</v>
      </c>
      <c r="AN58" s="126">
        <f t="shared" si="33"/>
        <v>0</v>
      </c>
      <c r="AO58" s="130">
        <f t="shared" si="14"/>
        <v>2</v>
      </c>
      <c r="AP58" s="61">
        <f t="shared" si="15"/>
        <v>111.5</v>
      </c>
      <c r="AQ58" s="127">
        <f t="shared" si="18"/>
        <v>0</v>
      </c>
      <c r="AR58" s="69"/>
      <c r="AS58" s="61">
        <f t="shared" si="49"/>
        <v>0</v>
      </c>
      <c r="AT58" s="63" t="str">
        <f t="shared" si="34"/>
        <v>NÃO MEDIDO</v>
      </c>
    </row>
    <row r="59" spans="1:46" s="70" customFormat="1" ht="30" customHeight="1">
      <c r="A59" s="53" t="s">
        <v>31</v>
      </c>
      <c r="B59" s="53"/>
      <c r="C59" s="66" t="s">
        <v>220</v>
      </c>
      <c r="D59" s="68" t="s">
        <v>221</v>
      </c>
      <c r="E59" s="71" t="s">
        <v>59</v>
      </c>
      <c r="F59" s="58">
        <v>2</v>
      </c>
      <c r="G59" s="56"/>
      <c r="H59" s="57"/>
      <c r="I59" s="58">
        <f t="shared" si="19"/>
        <v>2</v>
      </c>
      <c r="J59" s="67">
        <v>189.93</v>
      </c>
      <c r="K59" s="65">
        <f t="shared" si="20"/>
        <v>379.86</v>
      </c>
      <c r="L59" s="59"/>
      <c r="M59" s="124">
        <f t="shared" si="21"/>
        <v>0</v>
      </c>
      <c r="N59" s="60"/>
      <c r="O59" s="60">
        <f t="shared" si="16"/>
        <v>0</v>
      </c>
      <c r="P59" s="60">
        <f t="shared" si="17"/>
        <v>0</v>
      </c>
      <c r="Q59" s="60"/>
      <c r="R59" s="60">
        <f t="shared" si="35"/>
        <v>0</v>
      </c>
      <c r="S59" s="60"/>
      <c r="T59" s="60"/>
      <c r="U59" s="60">
        <f t="shared" si="37"/>
        <v>0</v>
      </c>
      <c r="V59" s="60"/>
      <c r="W59" s="60"/>
      <c r="X59" s="60">
        <f t="shared" si="39"/>
        <v>0</v>
      </c>
      <c r="Y59" s="60"/>
      <c r="Z59" s="60"/>
      <c r="AA59" s="60">
        <f t="shared" si="41"/>
        <v>0</v>
      </c>
      <c r="AB59" s="60"/>
      <c r="AC59" s="60"/>
      <c r="AD59" s="60">
        <f t="shared" si="43"/>
        <v>0</v>
      </c>
      <c r="AE59" s="60"/>
      <c r="AF59" s="60"/>
      <c r="AG59" s="60">
        <f t="shared" si="45"/>
        <v>0</v>
      </c>
      <c r="AH59" s="60"/>
      <c r="AI59" s="60"/>
      <c r="AJ59" s="60">
        <f t="shared" si="47"/>
        <v>0</v>
      </c>
      <c r="AK59" s="60"/>
      <c r="AL59" s="61">
        <f t="shared" si="31"/>
        <v>0</v>
      </c>
      <c r="AM59" s="125">
        <f t="shared" si="32"/>
        <v>0</v>
      </c>
      <c r="AN59" s="126">
        <f t="shared" si="33"/>
        <v>0</v>
      </c>
      <c r="AO59" s="130">
        <f t="shared" si="14"/>
        <v>2</v>
      </c>
      <c r="AP59" s="61">
        <f t="shared" si="15"/>
        <v>379.86</v>
      </c>
      <c r="AQ59" s="127">
        <f t="shared" si="18"/>
        <v>0</v>
      </c>
      <c r="AR59" s="69"/>
      <c r="AS59" s="61">
        <f t="shared" si="49"/>
        <v>0</v>
      </c>
      <c r="AT59" s="63" t="str">
        <f t="shared" si="34"/>
        <v>NÃO MEDIDO</v>
      </c>
    </row>
    <row r="60" spans="1:46" s="70" customFormat="1" ht="30" customHeight="1">
      <c r="A60" s="53" t="s">
        <v>31</v>
      </c>
      <c r="B60" s="53"/>
      <c r="C60" s="66" t="s">
        <v>222</v>
      </c>
      <c r="D60" s="68" t="s">
        <v>223</v>
      </c>
      <c r="E60" s="71" t="s">
        <v>59</v>
      </c>
      <c r="F60" s="58">
        <v>2</v>
      </c>
      <c r="G60" s="56"/>
      <c r="H60" s="57"/>
      <c r="I60" s="58">
        <f t="shared" si="19"/>
        <v>2</v>
      </c>
      <c r="J60" s="67">
        <v>62.8</v>
      </c>
      <c r="K60" s="65">
        <f t="shared" si="20"/>
        <v>125.6</v>
      </c>
      <c r="L60" s="59"/>
      <c r="M60" s="124">
        <f t="shared" si="21"/>
        <v>0</v>
      </c>
      <c r="N60" s="60"/>
      <c r="O60" s="60">
        <f t="shared" si="16"/>
        <v>0</v>
      </c>
      <c r="P60" s="60">
        <f t="shared" si="17"/>
        <v>0</v>
      </c>
      <c r="Q60" s="60"/>
      <c r="R60" s="60">
        <f t="shared" si="35"/>
        <v>0</v>
      </c>
      <c r="S60" s="60"/>
      <c r="T60" s="60"/>
      <c r="U60" s="60">
        <f t="shared" si="37"/>
        <v>0</v>
      </c>
      <c r="V60" s="60"/>
      <c r="W60" s="60"/>
      <c r="X60" s="60">
        <f t="shared" si="39"/>
        <v>0</v>
      </c>
      <c r="Y60" s="60"/>
      <c r="Z60" s="60"/>
      <c r="AA60" s="60">
        <f t="shared" si="41"/>
        <v>0</v>
      </c>
      <c r="AB60" s="60"/>
      <c r="AC60" s="60"/>
      <c r="AD60" s="60">
        <f t="shared" si="43"/>
        <v>0</v>
      </c>
      <c r="AE60" s="60"/>
      <c r="AF60" s="60"/>
      <c r="AG60" s="60">
        <f t="shared" si="45"/>
        <v>0</v>
      </c>
      <c r="AH60" s="60"/>
      <c r="AI60" s="60"/>
      <c r="AJ60" s="60">
        <f t="shared" si="47"/>
        <v>0</v>
      </c>
      <c r="AK60" s="60"/>
      <c r="AL60" s="61">
        <f t="shared" si="31"/>
        <v>0</v>
      </c>
      <c r="AM60" s="125">
        <f t="shared" si="32"/>
        <v>0</v>
      </c>
      <c r="AN60" s="126">
        <f t="shared" si="33"/>
        <v>0</v>
      </c>
      <c r="AO60" s="130">
        <f t="shared" si="14"/>
        <v>2</v>
      </c>
      <c r="AP60" s="61">
        <f t="shared" si="15"/>
        <v>125.6</v>
      </c>
      <c r="AQ60" s="127">
        <f t="shared" si="18"/>
        <v>0</v>
      </c>
      <c r="AR60" s="69"/>
      <c r="AS60" s="61">
        <f t="shared" si="49"/>
        <v>0</v>
      </c>
      <c r="AT60" s="63" t="str">
        <f t="shared" si="34"/>
        <v>NÃO MEDIDO</v>
      </c>
    </row>
    <row r="61" spans="1:46" s="70" customFormat="1" ht="30" customHeight="1">
      <c r="A61" s="53" t="s">
        <v>31</v>
      </c>
      <c r="B61" s="53"/>
      <c r="C61" s="66" t="s">
        <v>224</v>
      </c>
      <c r="D61" s="68" t="s">
        <v>225</v>
      </c>
      <c r="E61" s="71" t="s">
        <v>59</v>
      </c>
      <c r="F61" s="58">
        <v>1</v>
      </c>
      <c r="G61" s="56"/>
      <c r="H61" s="57"/>
      <c r="I61" s="58">
        <f t="shared" si="19"/>
        <v>1</v>
      </c>
      <c r="J61" s="67">
        <v>80.900000000000006</v>
      </c>
      <c r="K61" s="65">
        <f t="shared" si="20"/>
        <v>80.900000000000006</v>
      </c>
      <c r="L61" s="59"/>
      <c r="M61" s="124">
        <f t="shared" si="21"/>
        <v>0</v>
      </c>
      <c r="N61" s="60"/>
      <c r="O61" s="60">
        <f t="shared" si="16"/>
        <v>0</v>
      </c>
      <c r="P61" s="60">
        <f t="shared" si="17"/>
        <v>0</v>
      </c>
      <c r="Q61" s="60"/>
      <c r="R61" s="60">
        <f t="shared" si="35"/>
        <v>0</v>
      </c>
      <c r="S61" s="60"/>
      <c r="T61" s="60"/>
      <c r="U61" s="60">
        <f t="shared" si="37"/>
        <v>0</v>
      </c>
      <c r="V61" s="60"/>
      <c r="W61" s="60"/>
      <c r="X61" s="60">
        <f t="shared" si="39"/>
        <v>0</v>
      </c>
      <c r="Y61" s="60"/>
      <c r="Z61" s="60"/>
      <c r="AA61" s="60">
        <f t="shared" si="41"/>
        <v>0</v>
      </c>
      <c r="AB61" s="60"/>
      <c r="AC61" s="60"/>
      <c r="AD61" s="60">
        <f t="shared" si="43"/>
        <v>0</v>
      </c>
      <c r="AE61" s="60"/>
      <c r="AF61" s="60"/>
      <c r="AG61" s="60">
        <f t="shared" si="45"/>
        <v>0</v>
      </c>
      <c r="AH61" s="60"/>
      <c r="AI61" s="60"/>
      <c r="AJ61" s="60">
        <f t="shared" si="47"/>
        <v>0</v>
      </c>
      <c r="AK61" s="60"/>
      <c r="AL61" s="61">
        <f t="shared" si="31"/>
        <v>0</v>
      </c>
      <c r="AM61" s="125">
        <f t="shared" si="32"/>
        <v>0</v>
      </c>
      <c r="AN61" s="126">
        <f t="shared" si="33"/>
        <v>0</v>
      </c>
      <c r="AO61" s="130">
        <f t="shared" si="14"/>
        <v>1</v>
      </c>
      <c r="AP61" s="61">
        <f t="shared" si="15"/>
        <v>80.900000000000006</v>
      </c>
      <c r="AQ61" s="127">
        <f t="shared" si="18"/>
        <v>0</v>
      </c>
      <c r="AR61" s="69"/>
      <c r="AS61" s="61">
        <f t="shared" si="49"/>
        <v>0</v>
      </c>
      <c r="AT61" s="63" t="str">
        <f t="shared" si="34"/>
        <v>NÃO MEDIDO</v>
      </c>
    </row>
    <row r="62" spans="1:46" s="70" customFormat="1" ht="30" customHeight="1">
      <c r="A62" s="53" t="s">
        <v>31</v>
      </c>
      <c r="B62" s="53"/>
      <c r="C62" s="66" t="s">
        <v>97</v>
      </c>
      <c r="D62" s="68" t="s">
        <v>226</v>
      </c>
      <c r="E62" s="71" t="s">
        <v>59</v>
      </c>
      <c r="F62" s="58">
        <v>1</v>
      </c>
      <c r="G62" s="56"/>
      <c r="H62" s="57"/>
      <c r="I62" s="58">
        <f t="shared" si="19"/>
        <v>1</v>
      </c>
      <c r="J62" s="67">
        <v>118.79</v>
      </c>
      <c r="K62" s="65">
        <f t="shared" si="20"/>
        <v>118.79</v>
      </c>
      <c r="L62" s="59"/>
      <c r="M62" s="124">
        <f t="shared" si="21"/>
        <v>0</v>
      </c>
      <c r="N62" s="60"/>
      <c r="O62" s="60">
        <f t="shared" si="16"/>
        <v>0</v>
      </c>
      <c r="P62" s="60">
        <f t="shared" si="17"/>
        <v>0</v>
      </c>
      <c r="Q62" s="60"/>
      <c r="R62" s="60">
        <f t="shared" si="35"/>
        <v>0</v>
      </c>
      <c r="S62" s="60"/>
      <c r="T62" s="60"/>
      <c r="U62" s="60">
        <f t="shared" si="37"/>
        <v>0</v>
      </c>
      <c r="V62" s="60"/>
      <c r="W62" s="60"/>
      <c r="X62" s="60">
        <f t="shared" si="39"/>
        <v>0</v>
      </c>
      <c r="Y62" s="60"/>
      <c r="Z62" s="60"/>
      <c r="AA62" s="60">
        <f t="shared" si="41"/>
        <v>0</v>
      </c>
      <c r="AB62" s="60"/>
      <c r="AC62" s="60"/>
      <c r="AD62" s="60">
        <f t="shared" si="43"/>
        <v>0</v>
      </c>
      <c r="AE62" s="60"/>
      <c r="AF62" s="60"/>
      <c r="AG62" s="60">
        <f t="shared" si="45"/>
        <v>0</v>
      </c>
      <c r="AH62" s="60"/>
      <c r="AI62" s="60"/>
      <c r="AJ62" s="60">
        <f t="shared" si="47"/>
        <v>0</v>
      </c>
      <c r="AK62" s="60"/>
      <c r="AL62" s="61">
        <f t="shared" si="31"/>
        <v>0</v>
      </c>
      <c r="AM62" s="125">
        <f t="shared" si="32"/>
        <v>0</v>
      </c>
      <c r="AN62" s="126">
        <f t="shared" si="33"/>
        <v>0</v>
      </c>
      <c r="AO62" s="130">
        <f t="shared" si="14"/>
        <v>1</v>
      </c>
      <c r="AP62" s="61">
        <f t="shared" si="15"/>
        <v>118.79</v>
      </c>
      <c r="AQ62" s="127">
        <f t="shared" si="18"/>
        <v>0</v>
      </c>
      <c r="AR62" s="69"/>
      <c r="AS62" s="61">
        <f t="shared" si="49"/>
        <v>0</v>
      </c>
      <c r="AT62" s="63" t="str">
        <f t="shared" si="34"/>
        <v>NÃO MEDIDO</v>
      </c>
    </row>
    <row r="63" spans="1:46" s="70" customFormat="1" ht="30" customHeight="1">
      <c r="A63" s="53" t="s">
        <v>31</v>
      </c>
      <c r="B63" s="53"/>
      <c r="C63" s="66" t="s">
        <v>98</v>
      </c>
      <c r="D63" s="68" t="s">
        <v>227</v>
      </c>
      <c r="E63" s="71" t="s">
        <v>59</v>
      </c>
      <c r="F63" s="58">
        <v>15</v>
      </c>
      <c r="G63" s="56"/>
      <c r="H63" s="57"/>
      <c r="I63" s="58">
        <f t="shared" si="19"/>
        <v>15</v>
      </c>
      <c r="J63" s="67">
        <v>16.64</v>
      </c>
      <c r="K63" s="65">
        <f t="shared" si="20"/>
        <v>249.6</v>
      </c>
      <c r="L63" s="59"/>
      <c r="M63" s="124">
        <f t="shared" si="21"/>
        <v>0</v>
      </c>
      <c r="N63" s="60"/>
      <c r="O63" s="60">
        <f t="shared" si="16"/>
        <v>0</v>
      </c>
      <c r="P63" s="60">
        <f t="shared" si="17"/>
        <v>0</v>
      </c>
      <c r="Q63" s="60"/>
      <c r="R63" s="60">
        <f t="shared" si="35"/>
        <v>0</v>
      </c>
      <c r="S63" s="60"/>
      <c r="T63" s="60"/>
      <c r="U63" s="60">
        <f t="shared" si="37"/>
        <v>0</v>
      </c>
      <c r="V63" s="60"/>
      <c r="W63" s="60"/>
      <c r="X63" s="60">
        <f t="shared" si="39"/>
        <v>0</v>
      </c>
      <c r="Y63" s="60"/>
      <c r="Z63" s="60"/>
      <c r="AA63" s="60">
        <f t="shared" si="41"/>
        <v>0</v>
      </c>
      <c r="AB63" s="60"/>
      <c r="AC63" s="60"/>
      <c r="AD63" s="60">
        <f t="shared" si="43"/>
        <v>0</v>
      </c>
      <c r="AE63" s="60"/>
      <c r="AF63" s="60"/>
      <c r="AG63" s="60">
        <f t="shared" si="45"/>
        <v>0</v>
      </c>
      <c r="AH63" s="60"/>
      <c r="AI63" s="60"/>
      <c r="AJ63" s="60">
        <f t="shared" si="47"/>
        <v>0</v>
      </c>
      <c r="AK63" s="60"/>
      <c r="AL63" s="61">
        <f t="shared" si="31"/>
        <v>0</v>
      </c>
      <c r="AM63" s="125">
        <f t="shared" si="32"/>
        <v>0</v>
      </c>
      <c r="AN63" s="126">
        <f t="shared" si="33"/>
        <v>0</v>
      </c>
      <c r="AO63" s="130">
        <f t="shared" si="14"/>
        <v>15</v>
      </c>
      <c r="AP63" s="61">
        <f t="shared" si="15"/>
        <v>249.6</v>
      </c>
      <c r="AQ63" s="127">
        <f t="shared" si="18"/>
        <v>0</v>
      </c>
      <c r="AR63" s="69"/>
      <c r="AS63" s="61">
        <f t="shared" si="49"/>
        <v>0</v>
      </c>
      <c r="AT63" s="63" t="str">
        <f t="shared" si="34"/>
        <v>NÃO MEDIDO</v>
      </c>
    </row>
    <row r="64" spans="1:46" s="70" customFormat="1" ht="30" customHeight="1">
      <c r="A64" s="53" t="s">
        <v>31</v>
      </c>
      <c r="B64" s="53"/>
      <c r="C64" s="66" t="s">
        <v>228</v>
      </c>
      <c r="D64" s="54" t="s">
        <v>229</v>
      </c>
      <c r="E64" s="71" t="s">
        <v>59</v>
      </c>
      <c r="F64" s="58">
        <v>1</v>
      </c>
      <c r="G64" s="56"/>
      <c r="H64" s="57"/>
      <c r="I64" s="58">
        <f t="shared" ref="I64:I135" si="50">F64+G64+H64</f>
        <v>1</v>
      </c>
      <c r="J64" s="67">
        <v>243.21</v>
      </c>
      <c r="K64" s="65">
        <f t="shared" ref="K64:K135" si="51">ROUND((F64*$J64),2)+ROUND((G64*$J64),2)+ROUND((H64*$J64),2)</f>
        <v>243.21</v>
      </c>
      <c r="L64" s="59"/>
      <c r="M64" s="124">
        <f t="shared" si="21"/>
        <v>0</v>
      </c>
      <c r="N64" s="60"/>
      <c r="O64" s="60">
        <f t="shared" si="16"/>
        <v>0</v>
      </c>
      <c r="P64" s="60">
        <f t="shared" si="17"/>
        <v>0</v>
      </c>
      <c r="Q64" s="60"/>
      <c r="R64" s="60">
        <f t="shared" si="35"/>
        <v>0</v>
      </c>
      <c r="S64" s="60">
        <f t="shared" si="36"/>
        <v>0</v>
      </c>
      <c r="T64" s="60"/>
      <c r="U64" s="60">
        <f t="shared" si="37"/>
        <v>0</v>
      </c>
      <c r="V64" s="60">
        <f t="shared" si="38"/>
        <v>0</v>
      </c>
      <c r="W64" s="60"/>
      <c r="X64" s="60">
        <f t="shared" si="39"/>
        <v>0</v>
      </c>
      <c r="Y64" s="60">
        <f t="shared" si="40"/>
        <v>0</v>
      </c>
      <c r="Z64" s="60"/>
      <c r="AA64" s="60">
        <f t="shared" si="41"/>
        <v>0</v>
      </c>
      <c r="AB64" s="60">
        <f t="shared" si="42"/>
        <v>0</v>
      </c>
      <c r="AC64" s="60"/>
      <c r="AD64" s="60">
        <f t="shared" si="43"/>
        <v>0</v>
      </c>
      <c r="AE64" s="60">
        <f t="shared" si="44"/>
        <v>0</v>
      </c>
      <c r="AF64" s="60"/>
      <c r="AG64" s="60">
        <f t="shared" si="45"/>
        <v>0</v>
      </c>
      <c r="AH64" s="60">
        <f t="shared" si="46"/>
        <v>0</v>
      </c>
      <c r="AI64" s="60"/>
      <c r="AJ64" s="60">
        <f t="shared" si="47"/>
        <v>0</v>
      </c>
      <c r="AK64" s="60">
        <f t="shared" si="48"/>
        <v>0</v>
      </c>
      <c r="AL64" s="61">
        <f t="shared" si="31"/>
        <v>0</v>
      </c>
      <c r="AM64" s="125">
        <f t="shared" si="32"/>
        <v>0</v>
      </c>
      <c r="AN64" s="126">
        <f t="shared" si="33"/>
        <v>0</v>
      </c>
      <c r="AO64" s="130">
        <f t="shared" si="14"/>
        <v>1</v>
      </c>
      <c r="AP64" s="61">
        <f t="shared" si="15"/>
        <v>243.21</v>
      </c>
      <c r="AQ64" s="127">
        <f t="shared" si="18"/>
        <v>0</v>
      </c>
      <c r="AR64" s="69"/>
      <c r="AS64" s="61">
        <f t="shared" si="49"/>
        <v>0</v>
      </c>
      <c r="AT64" s="63" t="str">
        <f t="shared" si="34"/>
        <v>NÃO MEDIDO</v>
      </c>
    </row>
    <row r="65" spans="1:46" s="70" customFormat="1" ht="30" customHeight="1">
      <c r="A65" s="53" t="s">
        <v>29</v>
      </c>
      <c r="B65" s="53"/>
      <c r="C65" s="66">
        <v>20600</v>
      </c>
      <c r="D65" s="54" t="s">
        <v>230</v>
      </c>
      <c r="E65" s="71"/>
      <c r="F65" s="58"/>
      <c r="G65" s="56"/>
      <c r="H65" s="57"/>
      <c r="I65" s="58"/>
      <c r="J65" s="67"/>
      <c r="K65" s="65"/>
      <c r="L65" s="59"/>
      <c r="M65" s="124">
        <f t="shared" si="21"/>
        <v>0</v>
      </c>
      <c r="N65" s="60"/>
      <c r="O65" s="60">
        <f t="shared" si="16"/>
        <v>0</v>
      </c>
      <c r="P65" s="60">
        <f t="shared" si="17"/>
        <v>0</v>
      </c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1">
        <f t="shared" si="31"/>
        <v>0</v>
      </c>
      <c r="AM65" s="125">
        <f t="shared" si="32"/>
        <v>0</v>
      </c>
      <c r="AN65" s="126">
        <f t="shared" si="33"/>
        <v>0</v>
      </c>
      <c r="AO65" s="130">
        <f t="shared" si="14"/>
        <v>0</v>
      </c>
      <c r="AP65" s="61">
        <f t="shared" si="15"/>
        <v>0</v>
      </c>
      <c r="AQ65" s="127">
        <f t="shared" si="18"/>
        <v>0</v>
      </c>
      <c r="AR65" s="69"/>
      <c r="AS65" s="61">
        <f t="shared" si="49"/>
        <v>0</v>
      </c>
      <c r="AT65" s="63" t="str">
        <f>IF(COUNTIF(AT66:AT75,"MEDIDO")&gt;0,"MEDIDO","NÃO MEDIDO")</f>
        <v>NÃO MEDIDO</v>
      </c>
    </row>
    <row r="66" spans="1:46" s="70" customFormat="1" ht="30" customHeight="1">
      <c r="A66" s="53" t="s">
        <v>31</v>
      </c>
      <c r="B66" s="53"/>
      <c r="C66" s="66" t="s">
        <v>231</v>
      </c>
      <c r="D66" s="54" t="s">
        <v>232</v>
      </c>
      <c r="E66" s="71" t="s">
        <v>59</v>
      </c>
      <c r="F66" s="58">
        <v>2</v>
      </c>
      <c r="G66" s="56"/>
      <c r="H66" s="57"/>
      <c r="I66" s="58">
        <f t="shared" si="50"/>
        <v>2</v>
      </c>
      <c r="J66" s="67">
        <v>4.95</v>
      </c>
      <c r="K66" s="65">
        <f>ROUND((F66*$J66),2)+ROUND((G66*$J66),2)+ROUND((H66*$J66),2)</f>
        <v>9.9</v>
      </c>
      <c r="L66" s="59"/>
      <c r="M66" s="124">
        <f t="shared" si="21"/>
        <v>0</v>
      </c>
      <c r="N66" s="60"/>
      <c r="O66" s="60">
        <f t="shared" si="16"/>
        <v>0</v>
      </c>
      <c r="P66" s="60">
        <f t="shared" si="17"/>
        <v>0</v>
      </c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1">
        <f t="shared" si="31"/>
        <v>0</v>
      </c>
      <c r="AM66" s="125">
        <f t="shared" si="32"/>
        <v>0</v>
      </c>
      <c r="AN66" s="126">
        <f t="shared" si="33"/>
        <v>0</v>
      </c>
      <c r="AO66" s="130">
        <f t="shared" si="14"/>
        <v>2</v>
      </c>
      <c r="AP66" s="61">
        <f t="shared" si="15"/>
        <v>9.9</v>
      </c>
      <c r="AQ66" s="127">
        <f t="shared" si="18"/>
        <v>0</v>
      </c>
      <c r="AR66" s="69"/>
      <c r="AS66" s="61">
        <f t="shared" si="49"/>
        <v>0</v>
      </c>
      <c r="AT66" s="63" t="str">
        <f t="shared" si="34"/>
        <v>NÃO MEDIDO</v>
      </c>
    </row>
    <row r="67" spans="1:46" s="70" customFormat="1" ht="30" customHeight="1">
      <c r="A67" s="53" t="s">
        <v>31</v>
      </c>
      <c r="B67" s="53"/>
      <c r="C67" s="66" t="s">
        <v>233</v>
      </c>
      <c r="D67" s="54" t="s">
        <v>234</v>
      </c>
      <c r="E67" s="71" t="s">
        <v>62</v>
      </c>
      <c r="F67" s="58">
        <v>3</v>
      </c>
      <c r="G67" s="56"/>
      <c r="H67" s="57"/>
      <c r="I67" s="58">
        <f t="shared" si="50"/>
        <v>3</v>
      </c>
      <c r="J67" s="67">
        <v>20.07</v>
      </c>
      <c r="K67" s="65">
        <f t="shared" ref="K67:K75" si="52">ROUND((F67*$J67),2)+ROUND((G67*$J67),2)+ROUND((H67*$J67),2)</f>
        <v>60.21</v>
      </c>
      <c r="L67" s="59"/>
      <c r="M67" s="124">
        <f t="shared" si="21"/>
        <v>0</v>
      </c>
      <c r="N67" s="60"/>
      <c r="O67" s="60">
        <f t="shared" si="16"/>
        <v>0</v>
      </c>
      <c r="P67" s="60">
        <f t="shared" si="17"/>
        <v>0</v>
      </c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1">
        <f t="shared" si="31"/>
        <v>0</v>
      </c>
      <c r="AM67" s="125">
        <f t="shared" si="32"/>
        <v>0</v>
      </c>
      <c r="AN67" s="126">
        <f t="shared" si="33"/>
        <v>0</v>
      </c>
      <c r="AO67" s="130">
        <f t="shared" si="14"/>
        <v>3</v>
      </c>
      <c r="AP67" s="61">
        <f t="shared" si="15"/>
        <v>60.21</v>
      </c>
      <c r="AQ67" s="127">
        <f t="shared" si="18"/>
        <v>0</v>
      </c>
      <c r="AR67" s="69"/>
      <c r="AS67" s="61">
        <f t="shared" si="49"/>
        <v>0</v>
      </c>
      <c r="AT67" s="63" t="str">
        <f t="shared" si="34"/>
        <v>NÃO MEDIDO</v>
      </c>
    </row>
    <row r="68" spans="1:46" s="70" customFormat="1" ht="60" customHeight="1">
      <c r="A68" s="53" t="s">
        <v>31</v>
      </c>
      <c r="B68" s="53"/>
      <c r="C68" s="66" t="s">
        <v>104</v>
      </c>
      <c r="D68" s="54" t="s">
        <v>235</v>
      </c>
      <c r="E68" s="71" t="s">
        <v>59</v>
      </c>
      <c r="F68" s="58">
        <v>2</v>
      </c>
      <c r="G68" s="56"/>
      <c r="H68" s="57"/>
      <c r="I68" s="58">
        <f t="shared" si="50"/>
        <v>2</v>
      </c>
      <c r="J68" s="67">
        <v>63.58</v>
      </c>
      <c r="K68" s="65">
        <f t="shared" si="52"/>
        <v>127.16</v>
      </c>
      <c r="L68" s="59"/>
      <c r="M68" s="124">
        <f t="shared" si="21"/>
        <v>0</v>
      </c>
      <c r="N68" s="60"/>
      <c r="O68" s="60">
        <f t="shared" si="16"/>
        <v>0</v>
      </c>
      <c r="P68" s="60">
        <f t="shared" si="17"/>
        <v>0</v>
      </c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1">
        <f t="shared" si="31"/>
        <v>0</v>
      </c>
      <c r="AM68" s="125">
        <f t="shared" si="32"/>
        <v>0</v>
      </c>
      <c r="AN68" s="126">
        <f t="shared" si="33"/>
        <v>0</v>
      </c>
      <c r="AO68" s="130">
        <f t="shared" si="14"/>
        <v>2</v>
      </c>
      <c r="AP68" s="61">
        <f t="shared" si="15"/>
        <v>127.16</v>
      </c>
      <c r="AQ68" s="127">
        <f t="shared" si="18"/>
        <v>0</v>
      </c>
      <c r="AR68" s="69"/>
      <c r="AS68" s="61">
        <f t="shared" si="49"/>
        <v>0</v>
      </c>
      <c r="AT68" s="63" t="str">
        <f t="shared" si="34"/>
        <v>NÃO MEDIDO</v>
      </c>
    </row>
    <row r="69" spans="1:46" s="70" customFormat="1" ht="30" customHeight="1">
      <c r="A69" s="53" t="s">
        <v>31</v>
      </c>
      <c r="B69" s="53"/>
      <c r="C69" s="66" t="s">
        <v>122</v>
      </c>
      <c r="D69" s="54" t="s">
        <v>236</v>
      </c>
      <c r="E69" s="71" t="s">
        <v>59</v>
      </c>
      <c r="F69" s="58">
        <v>2</v>
      </c>
      <c r="G69" s="56"/>
      <c r="H69" s="57"/>
      <c r="I69" s="58">
        <f t="shared" si="50"/>
        <v>2</v>
      </c>
      <c r="J69" s="67">
        <v>6.01</v>
      </c>
      <c r="K69" s="65">
        <f t="shared" si="52"/>
        <v>12.02</v>
      </c>
      <c r="L69" s="59"/>
      <c r="M69" s="124">
        <f t="shared" si="21"/>
        <v>0</v>
      </c>
      <c r="N69" s="60"/>
      <c r="O69" s="60">
        <f t="shared" si="16"/>
        <v>0</v>
      </c>
      <c r="P69" s="60">
        <f t="shared" si="17"/>
        <v>0</v>
      </c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1">
        <f t="shared" si="31"/>
        <v>0</v>
      </c>
      <c r="AM69" s="125">
        <f t="shared" si="32"/>
        <v>0</v>
      </c>
      <c r="AN69" s="126">
        <f t="shared" si="33"/>
        <v>0</v>
      </c>
      <c r="AO69" s="130">
        <f t="shared" si="14"/>
        <v>2</v>
      </c>
      <c r="AP69" s="61">
        <f t="shared" si="15"/>
        <v>12.02</v>
      </c>
      <c r="AQ69" s="127">
        <f t="shared" si="18"/>
        <v>0</v>
      </c>
      <c r="AR69" s="69"/>
      <c r="AS69" s="61">
        <f t="shared" si="49"/>
        <v>0</v>
      </c>
      <c r="AT69" s="63" t="str">
        <f t="shared" si="34"/>
        <v>NÃO MEDIDO</v>
      </c>
    </row>
    <row r="70" spans="1:46" s="70" customFormat="1" ht="63.75" customHeight="1">
      <c r="A70" s="53" t="s">
        <v>31</v>
      </c>
      <c r="B70" s="53"/>
      <c r="C70" s="66" t="s">
        <v>237</v>
      </c>
      <c r="D70" s="54" t="s">
        <v>238</v>
      </c>
      <c r="E70" s="71" t="s">
        <v>59</v>
      </c>
      <c r="F70" s="58">
        <v>1</v>
      </c>
      <c r="G70" s="56"/>
      <c r="H70" s="57"/>
      <c r="I70" s="58">
        <f t="shared" si="50"/>
        <v>1</v>
      </c>
      <c r="J70" s="67">
        <v>100.09</v>
      </c>
      <c r="K70" s="65">
        <f t="shared" si="52"/>
        <v>100.09</v>
      </c>
      <c r="L70" s="59"/>
      <c r="M70" s="124">
        <f t="shared" si="21"/>
        <v>0</v>
      </c>
      <c r="N70" s="60"/>
      <c r="O70" s="60">
        <f t="shared" si="16"/>
        <v>0</v>
      </c>
      <c r="P70" s="60">
        <f t="shared" si="17"/>
        <v>0</v>
      </c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1">
        <f t="shared" si="31"/>
        <v>0</v>
      </c>
      <c r="AM70" s="125">
        <f t="shared" si="32"/>
        <v>0</v>
      </c>
      <c r="AN70" s="126">
        <f t="shared" si="33"/>
        <v>0</v>
      </c>
      <c r="AO70" s="130">
        <f t="shared" si="14"/>
        <v>1</v>
      </c>
      <c r="AP70" s="61">
        <f t="shared" si="15"/>
        <v>100.09</v>
      </c>
      <c r="AQ70" s="127">
        <f t="shared" si="18"/>
        <v>0</v>
      </c>
      <c r="AR70" s="69"/>
      <c r="AS70" s="61">
        <f t="shared" si="49"/>
        <v>0</v>
      </c>
      <c r="AT70" s="63" t="str">
        <f t="shared" si="34"/>
        <v>NÃO MEDIDO</v>
      </c>
    </row>
    <row r="71" spans="1:46" s="70" customFormat="1" ht="30" customHeight="1">
      <c r="A71" s="53" t="s">
        <v>31</v>
      </c>
      <c r="B71" s="53"/>
      <c r="C71" s="66" t="s">
        <v>239</v>
      </c>
      <c r="D71" s="54" t="s">
        <v>240</v>
      </c>
      <c r="E71" s="71" t="s">
        <v>59</v>
      </c>
      <c r="F71" s="58">
        <v>1</v>
      </c>
      <c r="G71" s="56"/>
      <c r="H71" s="57"/>
      <c r="I71" s="58">
        <f t="shared" si="50"/>
        <v>1</v>
      </c>
      <c r="J71" s="67">
        <v>3.9</v>
      </c>
      <c r="K71" s="65">
        <f t="shared" si="52"/>
        <v>3.9</v>
      </c>
      <c r="L71" s="59"/>
      <c r="M71" s="124">
        <f t="shared" si="21"/>
        <v>0</v>
      </c>
      <c r="N71" s="60"/>
      <c r="O71" s="60">
        <f t="shared" si="16"/>
        <v>0</v>
      </c>
      <c r="P71" s="60">
        <f t="shared" si="17"/>
        <v>0</v>
      </c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1">
        <f t="shared" si="31"/>
        <v>0</v>
      </c>
      <c r="AM71" s="125">
        <f t="shared" si="32"/>
        <v>0</v>
      </c>
      <c r="AN71" s="126">
        <f t="shared" si="33"/>
        <v>0</v>
      </c>
      <c r="AO71" s="130">
        <f t="shared" si="14"/>
        <v>1</v>
      </c>
      <c r="AP71" s="61">
        <f t="shared" si="15"/>
        <v>3.9</v>
      </c>
      <c r="AQ71" s="127">
        <f t="shared" si="18"/>
        <v>0</v>
      </c>
      <c r="AR71" s="69"/>
      <c r="AS71" s="61">
        <f t="shared" si="49"/>
        <v>0</v>
      </c>
      <c r="AT71" s="63" t="str">
        <f t="shared" si="34"/>
        <v>NÃO MEDIDO</v>
      </c>
    </row>
    <row r="72" spans="1:46" s="70" customFormat="1" ht="30" customHeight="1">
      <c r="A72" s="53" t="s">
        <v>31</v>
      </c>
      <c r="B72" s="53"/>
      <c r="C72" s="66" t="s">
        <v>241</v>
      </c>
      <c r="D72" s="54" t="s">
        <v>242</v>
      </c>
      <c r="E72" s="71" t="s">
        <v>59</v>
      </c>
      <c r="F72" s="58">
        <v>1</v>
      </c>
      <c r="G72" s="56"/>
      <c r="H72" s="57"/>
      <c r="I72" s="58">
        <f t="shared" si="50"/>
        <v>1</v>
      </c>
      <c r="J72" s="67">
        <v>4.2699999999999996</v>
      </c>
      <c r="K72" s="65">
        <f t="shared" si="52"/>
        <v>4.2699999999999996</v>
      </c>
      <c r="L72" s="59"/>
      <c r="M72" s="124">
        <f t="shared" si="21"/>
        <v>0</v>
      </c>
      <c r="N72" s="60"/>
      <c r="O72" s="60">
        <f t="shared" si="16"/>
        <v>0</v>
      </c>
      <c r="P72" s="60">
        <f t="shared" si="17"/>
        <v>0</v>
      </c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1">
        <f t="shared" si="31"/>
        <v>0</v>
      </c>
      <c r="AM72" s="125">
        <f t="shared" si="32"/>
        <v>0</v>
      </c>
      <c r="AN72" s="126">
        <f t="shared" si="33"/>
        <v>0</v>
      </c>
      <c r="AO72" s="130">
        <f t="shared" si="14"/>
        <v>1</v>
      </c>
      <c r="AP72" s="61">
        <f t="shared" si="15"/>
        <v>4.2699999999999996</v>
      </c>
      <c r="AQ72" s="127">
        <f t="shared" si="18"/>
        <v>0</v>
      </c>
      <c r="AR72" s="69"/>
      <c r="AS72" s="61">
        <f t="shared" si="49"/>
        <v>0</v>
      </c>
      <c r="AT72" s="63" t="str">
        <f t="shared" si="34"/>
        <v>NÃO MEDIDO</v>
      </c>
    </row>
    <row r="73" spans="1:46" s="70" customFormat="1" ht="48.75" customHeight="1">
      <c r="A73" s="53" t="s">
        <v>31</v>
      </c>
      <c r="B73" s="53"/>
      <c r="C73" s="66" t="s">
        <v>243</v>
      </c>
      <c r="D73" s="54" t="s">
        <v>244</v>
      </c>
      <c r="E73" s="71" t="s">
        <v>62</v>
      </c>
      <c r="F73" s="58">
        <v>150</v>
      </c>
      <c r="G73" s="56"/>
      <c r="H73" s="57"/>
      <c r="I73" s="58">
        <f t="shared" si="50"/>
        <v>150</v>
      </c>
      <c r="J73" s="67">
        <v>1.77</v>
      </c>
      <c r="K73" s="65">
        <f t="shared" si="52"/>
        <v>265.5</v>
      </c>
      <c r="L73" s="59"/>
      <c r="M73" s="124">
        <f t="shared" si="21"/>
        <v>0</v>
      </c>
      <c r="N73" s="60"/>
      <c r="O73" s="60">
        <f t="shared" si="16"/>
        <v>0</v>
      </c>
      <c r="P73" s="60">
        <f t="shared" si="17"/>
        <v>0</v>
      </c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1">
        <f t="shared" si="31"/>
        <v>0</v>
      </c>
      <c r="AM73" s="125">
        <f t="shared" si="32"/>
        <v>0</v>
      </c>
      <c r="AN73" s="126">
        <f t="shared" si="33"/>
        <v>0</v>
      </c>
      <c r="AO73" s="130">
        <f t="shared" si="14"/>
        <v>150</v>
      </c>
      <c r="AP73" s="61">
        <f t="shared" si="15"/>
        <v>265.5</v>
      </c>
      <c r="AQ73" s="127">
        <f t="shared" si="18"/>
        <v>0</v>
      </c>
      <c r="AR73" s="69"/>
      <c r="AS73" s="61">
        <f t="shared" si="49"/>
        <v>0</v>
      </c>
      <c r="AT73" s="63" t="str">
        <f t="shared" si="34"/>
        <v>NÃO MEDIDO</v>
      </c>
    </row>
    <row r="74" spans="1:46" s="70" customFormat="1" ht="30" customHeight="1">
      <c r="A74" s="53" t="s">
        <v>31</v>
      </c>
      <c r="B74" s="53"/>
      <c r="C74" s="66" t="s">
        <v>118</v>
      </c>
      <c r="D74" s="54" t="s">
        <v>245</v>
      </c>
      <c r="E74" s="71" t="s">
        <v>126</v>
      </c>
      <c r="F74" s="58">
        <v>0.05</v>
      </c>
      <c r="G74" s="56"/>
      <c r="H74" s="57"/>
      <c r="I74" s="58">
        <f t="shared" si="50"/>
        <v>0.05</v>
      </c>
      <c r="J74" s="67">
        <v>37.799999999999997</v>
      </c>
      <c r="K74" s="65">
        <f t="shared" si="52"/>
        <v>1.89</v>
      </c>
      <c r="L74" s="59"/>
      <c r="M74" s="124">
        <f t="shared" si="21"/>
        <v>0</v>
      </c>
      <c r="N74" s="60"/>
      <c r="O74" s="60">
        <f t="shared" si="16"/>
        <v>0</v>
      </c>
      <c r="P74" s="60">
        <f t="shared" si="17"/>
        <v>0</v>
      </c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1">
        <f t="shared" si="31"/>
        <v>0</v>
      </c>
      <c r="AM74" s="125">
        <f t="shared" si="32"/>
        <v>0</v>
      </c>
      <c r="AN74" s="126">
        <f t="shared" si="33"/>
        <v>0</v>
      </c>
      <c r="AO74" s="130">
        <f t="shared" si="14"/>
        <v>0.05</v>
      </c>
      <c r="AP74" s="61">
        <f t="shared" si="15"/>
        <v>1.89</v>
      </c>
      <c r="AQ74" s="127">
        <f t="shared" si="18"/>
        <v>0</v>
      </c>
      <c r="AR74" s="69"/>
      <c r="AS74" s="61">
        <f t="shared" si="49"/>
        <v>0</v>
      </c>
      <c r="AT74" s="63" t="str">
        <f t="shared" si="34"/>
        <v>NÃO MEDIDO</v>
      </c>
    </row>
    <row r="75" spans="1:46" s="70" customFormat="1" ht="30" customHeight="1">
      <c r="A75" s="53" t="s">
        <v>31</v>
      </c>
      <c r="B75" s="53"/>
      <c r="C75" s="66" t="s">
        <v>246</v>
      </c>
      <c r="D75" s="54" t="s">
        <v>247</v>
      </c>
      <c r="E75" s="71" t="s">
        <v>59</v>
      </c>
      <c r="F75" s="58">
        <v>4</v>
      </c>
      <c r="G75" s="56"/>
      <c r="H75" s="57"/>
      <c r="I75" s="58">
        <f t="shared" si="50"/>
        <v>4</v>
      </c>
      <c r="J75" s="67">
        <v>4.75</v>
      </c>
      <c r="K75" s="65">
        <f t="shared" si="52"/>
        <v>19</v>
      </c>
      <c r="L75" s="59"/>
      <c r="M75" s="124">
        <f t="shared" si="21"/>
        <v>0</v>
      </c>
      <c r="N75" s="60"/>
      <c r="O75" s="60">
        <f t="shared" si="16"/>
        <v>0</v>
      </c>
      <c r="P75" s="60">
        <f t="shared" si="17"/>
        <v>0</v>
      </c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1">
        <f t="shared" si="31"/>
        <v>0</v>
      </c>
      <c r="AM75" s="125">
        <f t="shared" si="32"/>
        <v>0</v>
      </c>
      <c r="AN75" s="126">
        <f t="shared" si="33"/>
        <v>0</v>
      </c>
      <c r="AO75" s="130">
        <f t="shared" si="14"/>
        <v>4</v>
      </c>
      <c r="AP75" s="61">
        <f t="shared" si="15"/>
        <v>19</v>
      </c>
      <c r="AQ75" s="127">
        <f t="shared" si="18"/>
        <v>0</v>
      </c>
      <c r="AR75" s="69"/>
      <c r="AS75" s="61">
        <f t="shared" si="49"/>
        <v>0</v>
      </c>
      <c r="AT75" s="63" t="str">
        <f t="shared" si="34"/>
        <v>NÃO MEDIDO</v>
      </c>
    </row>
    <row r="76" spans="1:46" s="70" customFormat="1" ht="30" customHeight="1">
      <c r="A76" s="53" t="s">
        <v>29</v>
      </c>
      <c r="B76" s="53"/>
      <c r="C76" s="66">
        <v>20700</v>
      </c>
      <c r="D76" s="68" t="s">
        <v>65</v>
      </c>
      <c r="E76" s="71"/>
      <c r="F76" s="58"/>
      <c r="G76" s="56"/>
      <c r="H76" s="57"/>
      <c r="I76" s="58">
        <f t="shared" si="50"/>
        <v>0</v>
      </c>
      <c r="J76" s="67"/>
      <c r="K76" s="65">
        <f t="shared" si="51"/>
        <v>0</v>
      </c>
      <c r="L76" s="59"/>
      <c r="M76" s="124">
        <f t="shared" si="21"/>
        <v>0</v>
      </c>
      <c r="N76" s="60"/>
      <c r="O76" s="60">
        <f t="shared" si="16"/>
        <v>0</v>
      </c>
      <c r="P76" s="60">
        <f t="shared" si="17"/>
        <v>0</v>
      </c>
      <c r="Q76" s="60"/>
      <c r="R76" s="60">
        <f t="shared" si="35"/>
        <v>0</v>
      </c>
      <c r="S76" s="60">
        <f t="shared" si="36"/>
        <v>0</v>
      </c>
      <c r="T76" s="60"/>
      <c r="U76" s="60">
        <f t="shared" si="37"/>
        <v>0</v>
      </c>
      <c r="V76" s="60">
        <f t="shared" si="38"/>
        <v>0</v>
      </c>
      <c r="W76" s="60"/>
      <c r="X76" s="60">
        <f t="shared" si="39"/>
        <v>0</v>
      </c>
      <c r="Y76" s="60">
        <f t="shared" si="40"/>
        <v>0</v>
      </c>
      <c r="Z76" s="60"/>
      <c r="AA76" s="60">
        <f t="shared" si="41"/>
        <v>0</v>
      </c>
      <c r="AB76" s="60">
        <f t="shared" si="42"/>
        <v>0</v>
      </c>
      <c r="AC76" s="60"/>
      <c r="AD76" s="60">
        <f t="shared" si="43"/>
        <v>0</v>
      </c>
      <c r="AE76" s="60">
        <f t="shared" si="44"/>
        <v>0</v>
      </c>
      <c r="AF76" s="60"/>
      <c r="AG76" s="60">
        <f t="shared" si="45"/>
        <v>0</v>
      </c>
      <c r="AH76" s="60">
        <f t="shared" si="46"/>
        <v>0</v>
      </c>
      <c r="AI76" s="60"/>
      <c r="AJ76" s="60">
        <f t="shared" si="47"/>
        <v>0</v>
      </c>
      <c r="AK76" s="60">
        <f t="shared" si="48"/>
        <v>0</v>
      </c>
      <c r="AL76" s="61">
        <f t="shared" si="31"/>
        <v>0</v>
      </c>
      <c r="AM76" s="125">
        <f t="shared" si="32"/>
        <v>0</v>
      </c>
      <c r="AN76" s="126">
        <f t="shared" si="33"/>
        <v>0</v>
      </c>
      <c r="AO76" s="130">
        <f t="shared" si="14"/>
        <v>0</v>
      </c>
      <c r="AP76" s="61">
        <f t="shared" si="15"/>
        <v>0</v>
      </c>
      <c r="AQ76" s="127">
        <f t="shared" si="18"/>
        <v>0</v>
      </c>
      <c r="AR76" s="69"/>
      <c r="AS76" s="61">
        <f t="shared" si="49"/>
        <v>0</v>
      </c>
      <c r="AT76" s="63" t="str">
        <f>IF(COUNTIF(AT77:AT134,"MEDIDO")&gt;0,"MEDIDO","NÃO MEDIDO")</f>
        <v>NÃO MEDIDO</v>
      </c>
    </row>
    <row r="77" spans="1:46" s="70" customFormat="1" ht="42.75" customHeight="1">
      <c r="A77" s="53" t="s">
        <v>31</v>
      </c>
      <c r="B77" s="53"/>
      <c r="C77" s="66" t="s">
        <v>248</v>
      </c>
      <c r="D77" s="68" t="s">
        <v>249</v>
      </c>
      <c r="E77" s="71" t="s">
        <v>62</v>
      </c>
      <c r="F77" s="58">
        <v>262</v>
      </c>
      <c r="G77" s="56"/>
      <c r="H77" s="57"/>
      <c r="I77" s="58">
        <f t="shared" si="50"/>
        <v>262</v>
      </c>
      <c r="J77" s="67">
        <v>4.78</v>
      </c>
      <c r="K77" s="65">
        <f t="shared" si="51"/>
        <v>1252.3599999999999</v>
      </c>
      <c r="L77" s="59"/>
      <c r="M77" s="124">
        <f t="shared" si="21"/>
        <v>0</v>
      </c>
      <c r="N77" s="60"/>
      <c r="O77" s="60">
        <f t="shared" si="16"/>
        <v>0</v>
      </c>
      <c r="P77" s="60">
        <f t="shared" si="17"/>
        <v>0</v>
      </c>
      <c r="Q77" s="60"/>
      <c r="R77" s="60">
        <f t="shared" si="35"/>
        <v>0</v>
      </c>
      <c r="S77" s="60">
        <f t="shared" si="36"/>
        <v>0</v>
      </c>
      <c r="T77" s="60"/>
      <c r="U77" s="60">
        <f t="shared" si="37"/>
        <v>0</v>
      </c>
      <c r="V77" s="60">
        <f t="shared" si="38"/>
        <v>0</v>
      </c>
      <c r="W77" s="60"/>
      <c r="X77" s="60">
        <f t="shared" si="39"/>
        <v>0</v>
      </c>
      <c r="Y77" s="60">
        <f t="shared" si="40"/>
        <v>0</v>
      </c>
      <c r="Z77" s="60"/>
      <c r="AA77" s="60">
        <f t="shared" si="41"/>
        <v>0</v>
      </c>
      <c r="AB77" s="60">
        <f t="shared" si="42"/>
        <v>0</v>
      </c>
      <c r="AC77" s="60"/>
      <c r="AD77" s="60">
        <f t="shared" si="43"/>
        <v>0</v>
      </c>
      <c r="AE77" s="60">
        <f t="shared" si="44"/>
        <v>0</v>
      </c>
      <c r="AF77" s="60"/>
      <c r="AG77" s="60">
        <f t="shared" si="45"/>
        <v>0</v>
      </c>
      <c r="AH77" s="60">
        <f t="shared" si="46"/>
        <v>0</v>
      </c>
      <c r="AI77" s="60"/>
      <c r="AJ77" s="60">
        <f t="shared" si="47"/>
        <v>0</v>
      </c>
      <c r="AK77" s="60">
        <f t="shared" si="48"/>
        <v>0</v>
      </c>
      <c r="AL77" s="61">
        <f t="shared" si="31"/>
        <v>0</v>
      </c>
      <c r="AM77" s="125">
        <f t="shared" si="32"/>
        <v>0</v>
      </c>
      <c r="AN77" s="126">
        <f t="shared" si="33"/>
        <v>0</v>
      </c>
      <c r="AO77" s="130">
        <f t="shared" si="14"/>
        <v>262</v>
      </c>
      <c r="AP77" s="61">
        <f t="shared" si="15"/>
        <v>1252.3599999999999</v>
      </c>
      <c r="AQ77" s="127">
        <f t="shared" si="18"/>
        <v>0</v>
      </c>
      <c r="AR77" s="69"/>
      <c r="AS77" s="61">
        <f t="shared" si="49"/>
        <v>0</v>
      </c>
      <c r="AT77" s="63" t="str">
        <f t="shared" si="34"/>
        <v>NÃO MEDIDO</v>
      </c>
    </row>
    <row r="78" spans="1:46" s="70" customFormat="1" ht="30" customHeight="1">
      <c r="A78" s="53" t="s">
        <v>31</v>
      </c>
      <c r="B78" s="53"/>
      <c r="C78" s="66" t="s">
        <v>250</v>
      </c>
      <c r="D78" s="68" t="s">
        <v>251</v>
      </c>
      <c r="E78" s="71" t="s">
        <v>59</v>
      </c>
      <c r="F78" s="58">
        <v>20</v>
      </c>
      <c r="G78" s="56"/>
      <c r="H78" s="57"/>
      <c r="I78" s="58">
        <f t="shared" si="50"/>
        <v>20</v>
      </c>
      <c r="J78" s="67">
        <v>10.79</v>
      </c>
      <c r="K78" s="65">
        <f t="shared" si="51"/>
        <v>215.8</v>
      </c>
      <c r="L78" s="59"/>
      <c r="M78" s="124">
        <f t="shared" si="21"/>
        <v>0</v>
      </c>
      <c r="N78" s="60"/>
      <c r="O78" s="60">
        <f t="shared" si="16"/>
        <v>0</v>
      </c>
      <c r="P78" s="60">
        <f t="shared" si="17"/>
        <v>0</v>
      </c>
      <c r="Q78" s="60"/>
      <c r="R78" s="60">
        <f t="shared" si="35"/>
        <v>0</v>
      </c>
      <c r="S78" s="60">
        <f t="shared" si="36"/>
        <v>0</v>
      </c>
      <c r="T78" s="60"/>
      <c r="U78" s="60">
        <f t="shared" si="37"/>
        <v>0</v>
      </c>
      <c r="V78" s="60">
        <f t="shared" si="38"/>
        <v>0</v>
      </c>
      <c r="W78" s="60"/>
      <c r="X78" s="60">
        <f t="shared" si="39"/>
        <v>0</v>
      </c>
      <c r="Y78" s="60">
        <f t="shared" si="40"/>
        <v>0</v>
      </c>
      <c r="Z78" s="60"/>
      <c r="AA78" s="60">
        <f t="shared" si="41"/>
        <v>0</v>
      </c>
      <c r="AB78" s="60">
        <f t="shared" si="42"/>
        <v>0</v>
      </c>
      <c r="AC78" s="60"/>
      <c r="AD78" s="60">
        <f t="shared" si="43"/>
        <v>0</v>
      </c>
      <c r="AE78" s="60">
        <f t="shared" si="44"/>
        <v>0</v>
      </c>
      <c r="AF78" s="60"/>
      <c r="AG78" s="60">
        <f t="shared" si="45"/>
        <v>0</v>
      </c>
      <c r="AH78" s="60">
        <f t="shared" si="46"/>
        <v>0</v>
      </c>
      <c r="AI78" s="60"/>
      <c r="AJ78" s="60">
        <f t="shared" si="47"/>
        <v>0</v>
      </c>
      <c r="AK78" s="60">
        <f t="shared" si="48"/>
        <v>0</v>
      </c>
      <c r="AL78" s="61">
        <f t="shared" si="31"/>
        <v>0</v>
      </c>
      <c r="AM78" s="125">
        <f t="shared" si="32"/>
        <v>0</v>
      </c>
      <c r="AN78" s="126">
        <f t="shared" si="33"/>
        <v>0</v>
      </c>
      <c r="AO78" s="130">
        <f t="shared" si="14"/>
        <v>20</v>
      </c>
      <c r="AP78" s="61">
        <f t="shared" si="15"/>
        <v>215.8</v>
      </c>
      <c r="AQ78" s="127">
        <f t="shared" si="18"/>
        <v>0</v>
      </c>
      <c r="AR78" s="69"/>
      <c r="AS78" s="61">
        <f t="shared" si="49"/>
        <v>0</v>
      </c>
      <c r="AT78" s="63" t="str">
        <f t="shared" si="34"/>
        <v>NÃO MEDIDO</v>
      </c>
    </row>
    <row r="79" spans="1:46" s="70" customFormat="1" ht="56.25" customHeight="1">
      <c r="A79" s="53" t="s">
        <v>31</v>
      </c>
      <c r="B79" s="53"/>
      <c r="C79" s="66" t="s">
        <v>252</v>
      </c>
      <c r="D79" s="54" t="s">
        <v>253</v>
      </c>
      <c r="E79" s="71" t="s">
        <v>59</v>
      </c>
      <c r="F79" s="58">
        <v>5</v>
      </c>
      <c r="G79" s="56"/>
      <c r="H79" s="57"/>
      <c r="I79" s="58">
        <f t="shared" si="50"/>
        <v>5</v>
      </c>
      <c r="J79" s="67">
        <v>12.18</v>
      </c>
      <c r="K79" s="65">
        <f t="shared" si="51"/>
        <v>60.9</v>
      </c>
      <c r="L79" s="59"/>
      <c r="M79" s="124">
        <f t="shared" si="21"/>
        <v>0</v>
      </c>
      <c r="N79" s="60"/>
      <c r="O79" s="60">
        <f t="shared" si="16"/>
        <v>0</v>
      </c>
      <c r="P79" s="60">
        <f t="shared" si="17"/>
        <v>0</v>
      </c>
      <c r="Q79" s="60"/>
      <c r="R79" s="60">
        <f t="shared" si="35"/>
        <v>0</v>
      </c>
      <c r="S79" s="60">
        <f t="shared" si="36"/>
        <v>0</v>
      </c>
      <c r="T79" s="60"/>
      <c r="U79" s="60">
        <f t="shared" si="37"/>
        <v>0</v>
      </c>
      <c r="V79" s="60">
        <f t="shared" si="38"/>
        <v>0</v>
      </c>
      <c r="W79" s="60"/>
      <c r="X79" s="60">
        <f t="shared" si="39"/>
        <v>0</v>
      </c>
      <c r="Y79" s="60">
        <f t="shared" si="40"/>
        <v>0</v>
      </c>
      <c r="Z79" s="60"/>
      <c r="AA79" s="60">
        <f t="shared" si="41"/>
        <v>0</v>
      </c>
      <c r="AB79" s="60">
        <f t="shared" si="42"/>
        <v>0</v>
      </c>
      <c r="AC79" s="60"/>
      <c r="AD79" s="60">
        <f t="shared" si="43"/>
        <v>0</v>
      </c>
      <c r="AE79" s="60">
        <f t="shared" si="44"/>
        <v>0</v>
      </c>
      <c r="AF79" s="60"/>
      <c r="AG79" s="60">
        <f t="shared" si="45"/>
        <v>0</v>
      </c>
      <c r="AH79" s="60">
        <f t="shared" si="46"/>
        <v>0</v>
      </c>
      <c r="AI79" s="60"/>
      <c r="AJ79" s="60">
        <f t="shared" si="47"/>
        <v>0</v>
      </c>
      <c r="AK79" s="60">
        <f t="shared" si="48"/>
        <v>0</v>
      </c>
      <c r="AL79" s="61">
        <f t="shared" si="31"/>
        <v>0</v>
      </c>
      <c r="AM79" s="125">
        <f t="shared" si="32"/>
        <v>0</v>
      </c>
      <c r="AN79" s="126">
        <f t="shared" si="33"/>
        <v>0</v>
      </c>
      <c r="AO79" s="130">
        <f t="shared" si="14"/>
        <v>5</v>
      </c>
      <c r="AP79" s="61">
        <f t="shared" si="15"/>
        <v>60.9</v>
      </c>
      <c r="AQ79" s="127">
        <f t="shared" si="18"/>
        <v>0</v>
      </c>
      <c r="AR79" s="69"/>
      <c r="AS79" s="61">
        <f t="shared" si="49"/>
        <v>0</v>
      </c>
      <c r="AT79" s="63" t="str">
        <f>IF(AS79&lt;&gt;0,"MEDIDO","NÃO MEDIDO")</f>
        <v>NÃO MEDIDO</v>
      </c>
    </row>
    <row r="80" spans="1:46" s="70" customFormat="1" ht="45" customHeight="1">
      <c r="A80" s="53" t="s">
        <v>31</v>
      </c>
      <c r="B80" s="53"/>
      <c r="C80" s="121" t="s">
        <v>254</v>
      </c>
      <c r="D80" s="68" t="s">
        <v>255</v>
      </c>
      <c r="E80" s="71" t="s">
        <v>59</v>
      </c>
      <c r="F80" s="58">
        <v>15</v>
      </c>
      <c r="G80" s="56"/>
      <c r="H80" s="57"/>
      <c r="I80" s="58">
        <f t="shared" si="50"/>
        <v>15</v>
      </c>
      <c r="J80" s="67">
        <v>12.77</v>
      </c>
      <c r="K80" s="65">
        <f t="shared" si="51"/>
        <v>191.55</v>
      </c>
      <c r="L80" s="59"/>
      <c r="M80" s="124">
        <f t="shared" si="21"/>
        <v>0</v>
      </c>
      <c r="N80" s="60"/>
      <c r="O80" s="60">
        <f t="shared" si="16"/>
        <v>0</v>
      </c>
      <c r="P80" s="60">
        <f t="shared" si="17"/>
        <v>0</v>
      </c>
      <c r="Q80" s="60"/>
      <c r="R80" s="60">
        <f t="shared" si="35"/>
        <v>0</v>
      </c>
      <c r="S80" s="60">
        <f t="shared" si="36"/>
        <v>0</v>
      </c>
      <c r="T80" s="60"/>
      <c r="U80" s="60">
        <f t="shared" si="37"/>
        <v>0</v>
      </c>
      <c r="V80" s="60">
        <f t="shared" si="38"/>
        <v>0</v>
      </c>
      <c r="W80" s="60"/>
      <c r="X80" s="60">
        <f t="shared" si="39"/>
        <v>0</v>
      </c>
      <c r="Y80" s="60">
        <f t="shared" si="40"/>
        <v>0</v>
      </c>
      <c r="Z80" s="60"/>
      <c r="AA80" s="60">
        <f t="shared" si="41"/>
        <v>0</v>
      </c>
      <c r="AB80" s="60">
        <f t="shared" si="42"/>
        <v>0</v>
      </c>
      <c r="AC80" s="60"/>
      <c r="AD80" s="60">
        <f t="shared" si="43"/>
        <v>0</v>
      </c>
      <c r="AE80" s="60">
        <f t="shared" si="44"/>
        <v>0</v>
      </c>
      <c r="AF80" s="60"/>
      <c r="AG80" s="60">
        <f t="shared" si="45"/>
        <v>0</v>
      </c>
      <c r="AH80" s="60">
        <f t="shared" si="46"/>
        <v>0</v>
      </c>
      <c r="AI80" s="60"/>
      <c r="AJ80" s="60">
        <f t="shared" si="47"/>
        <v>0</v>
      </c>
      <c r="AK80" s="60">
        <f t="shared" si="48"/>
        <v>0</v>
      </c>
      <c r="AL80" s="61">
        <f t="shared" si="31"/>
        <v>0</v>
      </c>
      <c r="AM80" s="125">
        <f t="shared" si="32"/>
        <v>0</v>
      </c>
      <c r="AN80" s="126">
        <f t="shared" si="33"/>
        <v>0</v>
      </c>
      <c r="AO80" s="130">
        <f t="shared" ref="AO80:AO144" si="53">I80-AL80</f>
        <v>15</v>
      </c>
      <c r="AP80" s="61">
        <f t="shared" ref="AP80:AP144" si="54">K80-AM80</f>
        <v>191.55</v>
      </c>
      <c r="AQ80" s="127">
        <f t="shared" si="18"/>
        <v>0</v>
      </c>
      <c r="AR80" s="69"/>
      <c r="AS80" s="61">
        <f t="shared" si="49"/>
        <v>0</v>
      </c>
      <c r="AT80" s="63" t="str">
        <f t="shared" ref="AT80:AT141" si="55">IF(AS80&lt;&gt;0,"MEDIDO","NÃO MEDIDO")</f>
        <v>NÃO MEDIDO</v>
      </c>
    </row>
    <row r="81" spans="1:46" s="70" customFormat="1" ht="30" customHeight="1">
      <c r="A81" s="53" t="s">
        <v>31</v>
      </c>
      <c r="B81" s="53"/>
      <c r="C81" s="66" t="s">
        <v>231</v>
      </c>
      <c r="D81" s="68" t="s">
        <v>232</v>
      </c>
      <c r="E81" s="71" t="s">
        <v>59</v>
      </c>
      <c r="F81" s="58">
        <v>115</v>
      </c>
      <c r="G81" s="56"/>
      <c r="H81" s="57"/>
      <c r="I81" s="58">
        <f t="shared" si="50"/>
        <v>115</v>
      </c>
      <c r="J81" s="67">
        <v>4.95</v>
      </c>
      <c r="K81" s="65">
        <f t="shared" si="51"/>
        <v>569.25</v>
      </c>
      <c r="L81" s="59"/>
      <c r="M81" s="124">
        <f t="shared" si="21"/>
        <v>0</v>
      </c>
      <c r="N81" s="60"/>
      <c r="O81" s="60">
        <f t="shared" ref="O81:O145" si="56">ROUND($N81*$J81,2)</f>
        <v>0</v>
      </c>
      <c r="P81" s="60">
        <f t="shared" ref="P81:P145" si="57">ROUND($N81*$L81,2)</f>
        <v>0</v>
      </c>
      <c r="Q81" s="60"/>
      <c r="R81" s="60">
        <f t="shared" si="35"/>
        <v>0</v>
      </c>
      <c r="S81" s="60">
        <f t="shared" si="36"/>
        <v>0</v>
      </c>
      <c r="T81" s="60"/>
      <c r="U81" s="60">
        <f t="shared" si="37"/>
        <v>0</v>
      </c>
      <c r="V81" s="60">
        <f t="shared" si="38"/>
        <v>0</v>
      </c>
      <c r="W81" s="60"/>
      <c r="X81" s="60">
        <f t="shared" si="39"/>
        <v>0</v>
      </c>
      <c r="Y81" s="60">
        <f t="shared" si="40"/>
        <v>0</v>
      </c>
      <c r="Z81" s="60"/>
      <c r="AA81" s="60">
        <f t="shared" si="41"/>
        <v>0</v>
      </c>
      <c r="AB81" s="60">
        <f t="shared" si="42"/>
        <v>0</v>
      </c>
      <c r="AC81" s="60"/>
      <c r="AD81" s="60">
        <f t="shared" si="43"/>
        <v>0</v>
      </c>
      <c r="AE81" s="60">
        <f t="shared" si="44"/>
        <v>0</v>
      </c>
      <c r="AF81" s="60"/>
      <c r="AG81" s="60">
        <f t="shared" si="45"/>
        <v>0</v>
      </c>
      <c r="AH81" s="60">
        <f t="shared" si="46"/>
        <v>0</v>
      </c>
      <c r="AI81" s="60"/>
      <c r="AJ81" s="60">
        <f t="shared" si="47"/>
        <v>0</v>
      </c>
      <c r="AK81" s="60">
        <f t="shared" si="48"/>
        <v>0</v>
      </c>
      <c r="AL81" s="61">
        <f t="shared" si="31"/>
        <v>0</v>
      </c>
      <c r="AM81" s="125">
        <f t="shared" si="32"/>
        <v>0</v>
      </c>
      <c r="AN81" s="126">
        <f t="shared" si="33"/>
        <v>0</v>
      </c>
      <c r="AO81" s="130">
        <f t="shared" si="53"/>
        <v>115</v>
      </c>
      <c r="AP81" s="61">
        <f t="shared" si="54"/>
        <v>569.25</v>
      </c>
      <c r="AQ81" s="127">
        <f t="shared" ref="AQ81:AQ145" si="58">M81-AN81</f>
        <v>0</v>
      </c>
      <c r="AR81" s="69"/>
      <c r="AS81" s="61">
        <f t="shared" si="49"/>
        <v>0</v>
      </c>
      <c r="AT81" s="63" t="str">
        <f t="shared" si="55"/>
        <v>NÃO MEDIDO</v>
      </c>
    </row>
    <row r="82" spans="1:46" s="70" customFormat="1" ht="30" customHeight="1">
      <c r="A82" s="53" t="s">
        <v>31</v>
      </c>
      <c r="B82" s="53"/>
      <c r="C82" s="66" t="s">
        <v>256</v>
      </c>
      <c r="D82" s="68" t="s">
        <v>257</v>
      </c>
      <c r="E82" s="71" t="s">
        <v>59</v>
      </c>
      <c r="F82" s="58">
        <v>10</v>
      </c>
      <c r="G82" s="56"/>
      <c r="H82" s="57"/>
      <c r="I82" s="58">
        <f t="shared" si="50"/>
        <v>10</v>
      </c>
      <c r="J82" s="67">
        <v>5.12</v>
      </c>
      <c r="K82" s="65">
        <f t="shared" si="51"/>
        <v>51.2</v>
      </c>
      <c r="L82" s="59"/>
      <c r="M82" s="124">
        <f t="shared" si="21"/>
        <v>0</v>
      </c>
      <c r="N82" s="60"/>
      <c r="O82" s="60">
        <f t="shared" si="56"/>
        <v>0</v>
      </c>
      <c r="P82" s="60">
        <f t="shared" si="57"/>
        <v>0</v>
      </c>
      <c r="Q82" s="60"/>
      <c r="R82" s="60">
        <f t="shared" si="35"/>
        <v>0</v>
      </c>
      <c r="S82" s="60">
        <f t="shared" si="36"/>
        <v>0</v>
      </c>
      <c r="T82" s="60"/>
      <c r="U82" s="60">
        <f t="shared" si="37"/>
        <v>0</v>
      </c>
      <c r="V82" s="60">
        <f t="shared" si="38"/>
        <v>0</v>
      </c>
      <c r="W82" s="60"/>
      <c r="X82" s="60">
        <f t="shared" si="39"/>
        <v>0</v>
      </c>
      <c r="Y82" s="60">
        <f t="shared" si="40"/>
        <v>0</v>
      </c>
      <c r="Z82" s="60"/>
      <c r="AA82" s="60">
        <f t="shared" si="41"/>
        <v>0</v>
      </c>
      <c r="AB82" s="60">
        <f t="shared" si="42"/>
        <v>0</v>
      </c>
      <c r="AC82" s="60"/>
      <c r="AD82" s="60">
        <f t="shared" si="43"/>
        <v>0</v>
      </c>
      <c r="AE82" s="60">
        <f t="shared" si="44"/>
        <v>0</v>
      </c>
      <c r="AF82" s="60"/>
      <c r="AG82" s="60">
        <f t="shared" si="45"/>
        <v>0</v>
      </c>
      <c r="AH82" s="60">
        <f t="shared" si="46"/>
        <v>0</v>
      </c>
      <c r="AI82" s="60"/>
      <c r="AJ82" s="60">
        <f t="shared" si="47"/>
        <v>0</v>
      </c>
      <c r="AK82" s="60">
        <f t="shared" si="48"/>
        <v>0</v>
      </c>
      <c r="AL82" s="61">
        <f t="shared" ref="AL82:AL145" si="59">SUMIF($N$9:$AK$9,"QUANTIDADE",N82:AK82)</f>
        <v>0</v>
      </c>
      <c r="AM82" s="125">
        <f t="shared" si="32"/>
        <v>0</v>
      </c>
      <c r="AN82" s="126">
        <f t="shared" si="33"/>
        <v>0</v>
      </c>
      <c r="AO82" s="130">
        <f t="shared" si="53"/>
        <v>10</v>
      </c>
      <c r="AP82" s="61">
        <f t="shared" si="54"/>
        <v>51.2</v>
      </c>
      <c r="AQ82" s="127">
        <f t="shared" si="58"/>
        <v>0</v>
      </c>
      <c r="AR82" s="69"/>
      <c r="AS82" s="61">
        <f t="shared" si="49"/>
        <v>0</v>
      </c>
      <c r="AT82" s="63" t="str">
        <f t="shared" si="55"/>
        <v>NÃO MEDIDO</v>
      </c>
    </row>
    <row r="83" spans="1:46" s="70" customFormat="1" ht="30" customHeight="1">
      <c r="A83" s="53" t="s">
        <v>31</v>
      </c>
      <c r="B83" s="53"/>
      <c r="C83" s="66" t="s">
        <v>258</v>
      </c>
      <c r="D83" s="68" t="s">
        <v>259</v>
      </c>
      <c r="E83" s="71" t="s">
        <v>59</v>
      </c>
      <c r="F83" s="58">
        <v>15</v>
      </c>
      <c r="G83" s="56"/>
      <c r="H83" s="57"/>
      <c r="I83" s="58">
        <f t="shared" si="50"/>
        <v>15</v>
      </c>
      <c r="J83" s="67">
        <v>6.24</v>
      </c>
      <c r="K83" s="65">
        <f t="shared" si="51"/>
        <v>93.6</v>
      </c>
      <c r="L83" s="59"/>
      <c r="M83" s="124">
        <f t="shared" ref="M83:M147" si="60">ROUND(I83*L83,2)</f>
        <v>0</v>
      </c>
      <c r="N83" s="60"/>
      <c r="O83" s="60">
        <f t="shared" si="56"/>
        <v>0</v>
      </c>
      <c r="P83" s="60">
        <f t="shared" si="57"/>
        <v>0</v>
      </c>
      <c r="Q83" s="60"/>
      <c r="R83" s="60">
        <f t="shared" si="35"/>
        <v>0</v>
      </c>
      <c r="S83" s="60">
        <f t="shared" si="36"/>
        <v>0</v>
      </c>
      <c r="T83" s="60"/>
      <c r="U83" s="60">
        <f t="shared" si="37"/>
        <v>0</v>
      </c>
      <c r="V83" s="60">
        <f t="shared" si="38"/>
        <v>0</v>
      </c>
      <c r="W83" s="60"/>
      <c r="X83" s="60">
        <f t="shared" si="39"/>
        <v>0</v>
      </c>
      <c r="Y83" s="60">
        <f t="shared" si="40"/>
        <v>0</v>
      </c>
      <c r="Z83" s="60"/>
      <c r="AA83" s="60">
        <f t="shared" si="41"/>
        <v>0</v>
      </c>
      <c r="AB83" s="60">
        <f t="shared" si="42"/>
        <v>0</v>
      </c>
      <c r="AC83" s="60"/>
      <c r="AD83" s="60">
        <f t="shared" si="43"/>
        <v>0</v>
      </c>
      <c r="AE83" s="60">
        <f t="shared" si="44"/>
        <v>0</v>
      </c>
      <c r="AF83" s="60"/>
      <c r="AG83" s="60">
        <f t="shared" si="45"/>
        <v>0</v>
      </c>
      <c r="AH83" s="60">
        <f t="shared" si="46"/>
        <v>0</v>
      </c>
      <c r="AI83" s="60"/>
      <c r="AJ83" s="60">
        <f t="shared" si="47"/>
        <v>0</v>
      </c>
      <c r="AK83" s="60">
        <f t="shared" si="48"/>
        <v>0</v>
      </c>
      <c r="AL83" s="61">
        <f t="shared" si="59"/>
        <v>0</v>
      </c>
      <c r="AM83" s="125">
        <f t="shared" ref="AM83:AM147" si="61">SUMIF($N$9:$AK$9,"QUANTIDADE",O83:AL83)</f>
        <v>0</v>
      </c>
      <c r="AN83" s="126">
        <f t="shared" ref="AN83:AN147" si="62">SUMIF($N$9:$AK$9,"SEM DESCONTO",N83:AK83)</f>
        <v>0</v>
      </c>
      <c r="AO83" s="130">
        <f t="shared" si="53"/>
        <v>15</v>
      </c>
      <c r="AP83" s="61">
        <f t="shared" si="54"/>
        <v>93.6</v>
      </c>
      <c r="AQ83" s="127">
        <f t="shared" si="58"/>
        <v>0</v>
      </c>
      <c r="AR83" s="69"/>
      <c r="AS83" s="61">
        <f t="shared" si="49"/>
        <v>0</v>
      </c>
      <c r="AT83" s="63" t="str">
        <f t="shared" si="55"/>
        <v>NÃO MEDIDO</v>
      </c>
    </row>
    <row r="84" spans="1:46" s="70" customFormat="1" ht="30" customHeight="1">
      <c r="A84" s="53" t="s">
        <v>31</v>
      </c>
      <c r="B84" s="53"/>
      <c r="C84" s="66" t="s">
        <v>233</v>
      </c>
      <c r="D84" s="54" t="s">
        <v>234</v>
      </c>
      <c r="E84" s="71" t="s">
        <v>62</v>
      </c>
      <c r="F84" s="58">
        <v>170</v>
      </c>
      <c r="G84" s="56"/>
      <c r="H84" s="57"/>
      <c r="I84" s="58">
        <f t="shared" si="50"/>
        <v>170</v>
      </c>
      <c r="J84" s="67">
        <v>20.07</v>
      </c>
      <c r="K84" s="65">
        <f t="shared" si="51"/>
        <v>3411.9</v>
      </c>
      <c r="L84" s="59"/>
      <c r="M84" s="124">
        <f t="shared" si="60"/>
        <v>0</v>
      </c>
      <c r="N84" s="60"/>
      <c r="O84" s="60">
        <f t="shared" si="56"/>
        <v>0</v>
      </c>
      <c r="P84" s="60">
        <f t="shared" si="57"/>
        <v>0</v>
      </c>
      <c r="Q84" s="60"/>
      <c r="R84" s="60">
        <f t="shared" si="35"/>
        <v>0</v>
      </c>
      <c r="S84" s="60">
        <f t="shared" si="36"/>
        <v>0</v>
      </c>
      <c r="T84" s="60"/>
      <c r="U84" s="60">
        <f t="shared" si="37"/>
        <v>0</v>
      </c>
      <c r="V84" s="60">
        <f t="shared" si="38"/>
        <v>0</v>
      </c>
      <c r="W84" s="60"/>
      <c r="X84" s="60">
        <f t="shared" si="39"/>
        <v>0</v>
      </c>
      <c r="Y84" s="60">
        <f t="shared" si="40"/>
        <v>0</v>
      </c>
      <c r="Z84" s="60"/>
      <c r="AA84" s="60">
        <f t="shared" si="41"/>
        <v>0</v>
      </c>
      <c r="AB84" s="60">
        <f t="shared" si="42"/>
        <v>0</v>
      </c>
      <c r="AC84" s="60"/>
      <c r="AD84" s="60">
        <f t="shared" si="43"/>
        <v>0</v>
      </c>
      <c r="AE84" s="60">
        <f t="shared" si="44"/>
        <v>0</v>
      </c>
      <c r="AF84" s="60"/>
      <c r="AG84" s="60">
        <f t="shared" si="45"/>
        <v>0</v>
      </c>
      <c r="AH84" s="60">
        <f t="shared" si="46"/>
        <v>0</v>
      </c>
      <c r="AI84" s="60"/>
      <c r="AJ84" s="60">
        <f t="shared" si="47"/>
        <v>0</v>
      </c>
      <c r="AK84" s="60">
        <f t="shared" si="48"/>
        <v>0</v>
      </c>
      <c r="AL84" s="61">
        <f t="shared" si="59"/>
        <v>0</v>
      </c>
      <c r="AM84" s="125">
        <f t="shared" si="61"/>
        <v>0</v>
      </c>
      <c r="AN84" s="126">
        <f t="shared" si="62"/>
        <v>0</v>
      </c>
      <c r="AO84" s="130">
        <f t="shared" si="53"/>
        <v>170</v>
      </c>
      <c r="AP84" s="61">
        <f t="shared" si="54"/>
        <v>3411.9</v>
      </c>
      <c r="AQ84" s="127">
        <f t="shared" si="58"/>
        <v>0</v>
      </c>
      <c r="AR84" s="69"/>
      <c r="AS84" s="61">
        <f t="shared" si="49"/>
        <v>0</v>
      </c>
      <c r="AT84" s="63" t="str">
        <f t="shared" si="55"/>
        <v>NÃO MEDIDO</v>
      </c>
    </row>
    <row r="85" spans="1:46" s="70" customFormat="1" ht="30" customHeight="1">
      <c r="A85" s="53" t="s">
        <v>31</v>
      </c>
      <c r="B85" s="53"/>
      <c r="C85" s="66" t="s">
        <v>260</v>
      </c>
      <c r="D85" s="68" t="s">
        <v>261</v>
      </c>
      <c r="E85" s="71" t="s">
        <v>62</v>
      </c>
      <c r="F85" s="58">
        <v>15</v>
      </c>
      <c r="G85" s="56"/>
      <c r="H85" s="57"/>
      <c r="I85" s="58">
        <f t="shared" si="50"/>
        <v>15</v>
      </c>
      <c r="J85" s="67">
        <v>26.47</v>
      </c>
      <c r="K85" s="65">
        <f t="shared" si="51"/>
        <v>397.05</v>
      </c>
      <c r="L85" s="59"/>
      <c r="M85" s="124">
        <f t="shared" si="60"/>
        <v>0</v>
      </c>
      <c r="N85" s="60"/>
      <c r="O85" s="60">
        <f t="shared" si="56"/>
        <v>0</v>
      </c>
      <c r="P85" s="60">
        <f t="shared" si="57"/>
        <v>0</v>
      </c>
      <c r="Q85" s="60"/>
      <c r="R85" s="60">
        <f t="shared" si="35"/>
        <v>0</v>
      </c>
      <c r="S85" s="60">
        <f t="shared" si="36"/>
        <v>0</v>
      </c>
      <c r="T85" s="60"/>
      <c r="U85" s="60">
        <f t="shared" si="37"/>
        <v>0</v>
      </c>
      <c r="V85" s="60">
        <f t="shared" si="38"/>
        <v>0</v>
      </c>
      <c r="W85" s="60"/>
      <c r="X85" s="60">
        <f t="shared" si="39"/>
        <v>0</v>
      </c>
      <c r="Y85" s="60">
        <f t="shared" si="40"/>
        <v>0</v>
      </c>
      <c r="Z85" s="60"/>
      <c r="AA85" s="60">
        <f t="shared" si="41"/>
        <v>0</v>
      </c>
      <c r="AB85" s="60">
        <f t="shared" si="42"/>
        <v>0</v>
      </c>
      <c r="AC85" s="60"/>
      <c r="AD85" s="60">
        <f t="shared" si="43"/>
        <v>0</v>
      </c>
      <c r="AE85" s="60">
        <f t="shared" si="44"/>
        <v>0</v>
      </c>
      <c r="AF85" s="60"/>
      <c r="AG85" s="60">
        <f t="shared" si="45"/>
        <v>0</v>
      </c>
      <c r="AH85" s="60">
        <f t="shared" si="46"/>
        <v>0</v>
      </c>
      <c r="AI85" s="60"/>
      <c r="AJ85" s="60">
        <f t="shared" si="47"/>
        <v>0</v>
      </c>
      <c r="AK85" s="60">
        <f t="shared" si="48"/>
        <v>0</v>
      </c>
      <c r="AL85" s="61">
        <f t="shared" si="59"/>
        <v>0</v>
      </c>
      <c r="AM85" s="125">
        <f t="shared" si="61"/>
        <v>0</v>
      </c>
      <c r="AN85" s="126">
        <f t="shared" si="62"/>
        <v>0</v>
      </c>
      <c r="AO85" s="130">
        <f t="shared" si="53"/>
        <v>15</v>
      </c>
      <c r="AP85" s="61">
        <f t="shared" si="54"/>
        <v>397.05</v>
      </c>
      <c r="AQ85" s="127">
        <f t="shared" si="58"/>
        <v>0</v>
      </c>
      <c r="AR85" s="69"/>
      <c r="AS85" s="61">
        <f t="shared" si="49"/>
        <v>0</v>
      </c>
      <c r="AT85" s="63" t="str">
        <f t="shared" si="55"/>
        <v>NÃO MEDIDO</v>
      </c>
    </row>
    <row r="86" spans="1:46" s="70" customFormat="1" ht="30" customHeight="1">
      <c r="A86" s="53" t="s">
        <v>31</v>
      </c>
      <c r="B86" s="53"/>
      <c r="C86" s="66" t="s">
        <v>262</v>
      </c>
      <c r="D86" s="68" t="s">
        <v>263</v>
      </c>
      <c r="E86" s="71" t="s">
        <v>62</v>
      </c>
      <c r="F86" s="58">
        <v>15</v>
      </c>
      <c r="G86" s="56"/>
      <c r="H86" s="57"/>
      <c r="I86" s="58">
        <f t="shared" si="50"/>
        <v>15</v>
      </c>
      <c r="J86" s="67">
        <v>48.23</v>
      </c>
      <c r="K86" s="65">
        <f t="shared" si="51"/>
        <v>723.45</v>
      </c>
      <c r="L86" s="59"/>
      <c r="M86" s="124">
        <f t="shared" si="60"/>
        <v>0</v>
      </c>
      <c r="N86" s="60"/>
      <c r="O86" s="60">
        <f t="shared" si="56"/>
        <v>0</v>
      </c>
      <c r="P86" s="60">
        <f t="shared" si="57"/>
        <v>0</v>
      </c>
      <c r="Q86" s="60"/>
      <c r="R86" s="60">
        <f t="shared" si="35"/>
        <v>0</v>
      </c>
      <c r="S86" s="60">
        <f t="shared" si="36"/>
        <v>0</v>
      </c>
      <c r="T86" s="60"/>
      <c r="U86" s="60">
        <f t="shared" si="37"/>
        <v>0</v>
      </c>
      <c r="V86" s="60">
        <f t="shared" si="38"/>
        <v>0</v>
      </c>
      <c r="W86" s="60"/>
      <c r="X86" s="60">
        <f t="shared" si="39"/>
        <v>0</v>
      </c>
      <c r="Y86" s="60">
        <f t="shared" si="40"/>
        <v>0</v>
      </c>
      <c r="Z86" s="60"/>
      <c r="AA86" s="60">
        <f t="shared" si="41"/>
        <v>0</v>
      </c>
      <c r="AB86" s="60">
        <f t="shared" si="42"/>
        <v>0</v>
      </c>
      <c r="AC86" s="60"/>
      <c r="AD86" s="60">
        <f t="shared" si="43"/>
        <v>0</v>
      </c>
      <c r="AE86" s="60">
        <f t="shared" si="44"/>
        <v>0</v>
      </c>
      <c r="AF86" s="60"/>
      <c r="AG86" s="60">
        <f t="shared" si="45"/>
        <v>0</v>
      </c>
      <c r="AH86" s="60">
        <f t="shared" si="46"/>
        <v>0</v>
      </c>
      <c r="AI86" s="60"/>
      <c r="AJ86" s="60">
        <f t="shared" si="47"/>
        <v>0</v>
      </c>
      <c r="AK86" s="60">
        <f t="shared" si="48"/>
        <v>0</v>
      </c>
      <c r="AL86" s="61">
        <f t="shared" si="59"/>
        <v>0</v>
      </c>
      <c r="AM86" s="125">
        <f t="shared" si="61"/>
        <v>0</v>
      </c>
      <c r="AN86" s="126">
        <f t="shared" si="62"/>
        <v>0</v>
      </c>
      <c r="AO86" s="130">
        <f t="shared" si="53"/>
        <v>15</v>
      </c>
      <c r="AP86" s="61">
        <f t="shared" si="54"/>
        <v>723.45</v>
      </c>
      <c r="AQ86" s="127">
        <f t="shared" si="58"/>
        <v>0</v>
      </c>
      <c r="AR86" s="69"/>
      <c r="AS86" s="61">
        <f t="shared" ref="AS86:AS117" si="63">INDEX($N$10:$AK$240,ROW()-8,MATCH($AS$10,$N$10:$AK$10,0))</f>
        <v>0</v>
      </c>
      <c r="AT86" s="63" t="str">
        <f t="shared" si="55"/>
        <v>NÃO MEDIDO</v>
      </c>
    </row>
    <row r="87" spans="1:46" s="70" customFormat="1" ht="30" customHeight="1">
      <c r="A87" s="53" t="s">
        <v>31</v>
      </c>
      <c r="B87" s="53"/>
      <c r="C87" s="66" t="s">
        <v>264</v>
      </c>
      <c r="D87" s="68" t="s">
        <v>265</v>
      </c>
      <c r="E87" s="71" t="s">
        <v>62</v>
      </c>
      <c r="F87" s="58">
        <v>15</v>
      </c>
      <c r="G87" s="56"/>
      <c r="H87" s="57"/>
      <c r="I87" s="58">
        <f t="shared" si="50"/>
        <v>15</v>
      </c>
      <c r="J87" s="67">
        <v>9.8000000000000007</v>
      </c>
      <c r="K87" s="65">
        <f t="shared" si="51"/>
        <v>147</v>
      </c>
      <c r="L87" s="59"/>
      <c r="M87" s="124">
        <f t="shared" si="60"/>
        <v>0</v>
      </c>
      <c r="N87" s="60"/>
      <c r="O87" s="60">
        <f t="shared" si="56"/>
        <v>0</v>
      </c>
      <c r="P87" s="60">
        <f t="shared" si="57"/>
        <v>0</v>
      </c>
      <c r="Q87" s="60"/>
      <c r="R87" s="60">
        <f t="shared" si="35"/>
        <v>0</v>
      </c>
      <c r="S87" s="60">
        <f t="shared" si="36"/>
        <v>0</v>
      </c>
      <c r="T87" s="60"/>
      <c r="U87" s="60">
        <f t="shared" si="37"/>
        <v>0</v>
      </c>
      <c r="V87" s="60">
        <f t="shared" si="38"/>
        <v>0</v>
      </c>
      <c r="W87" s="60"/>
      <c r="X87" s="60">
        <f t="shared" si="39"/>
        <v>0</v>
      </c>
      <c r="Y87" s="60">
        <f t="shared" si="40"/>
        <v>0</v>
      </c>
      <c r="Z87" s="60"/>
      <c r="AA87" s="60">
        <f t="shared" si="41"/>
        <v>0</v>
      </c>
      <c r="AB87" s="60">
        <f t="shared" si="42"/>
        <v>0</v>
      </c>
      <c r="AC87" s="60"/>
      <c r="AD87" s="60">
        <f t="shared" si="43"/>
        <v>0</v>
      </c>
      <c r="AE87" s="60">
        <f t="shared" si="44"/>
        <v>0</v>
      </c>
      <c r="AF87" s="60"/>
      <c r="AG87" s="60">
        <f t="shared" si="45"/>
        <v>0</v>
      </c>
      <c r="AH87" s="60">
        <f t="shared" si="46"/>
        <v>0</v>
      </c>
      <c r="AI87" s="60"/>
      <c r="AJ87" s="60">
        <f t="shared" si="47"/>
        <v>0</v>
      </c>
      <c r="AK87" s="60">
        <f t="shared" si="48"/>
        <v>0</v>
      </c>
      <c r="AL87" s="61">
        <f t="shared" si="59"/>
        <v>0</v>
      </c>
      <c r="AM87" s="125">
        <f t="shared" si="61"/>
        <v>0</v>
      </c>
      <c r="AN87" s="126">
        <f t="shared" si="62"/>
        <v>0</v>
      </c>
      <c r="AO87" s="130">
        <f t="shared" si="53"/>
        <v>15</v>
      </c>
      <c r="AP87" s="61">
        <f t="shared" si="54"/>
        <v>147</v>
      </c>
      <c r="AQ87" s="127">
        <f t="shared" si="58"/>
        <v>0</v>
      </c>
      <c r="AR87" s="69"/>
      <c r="AS87" s="61">
        <f t="shared" si="63"/>
        <v>0</v>
      </c>
      <c r="AT87" s="63" t="str">
        <f t="shared" si="55"/>
        <v>NÃO MEDIDO</v>
      </c>
    </row>
    <row r="88" spans="1:46" s="70" customFormat="1" ht="60" customHeight="1">
      <c r="A88" s="53" t="s">
        <v>31</v>
      </c>
      <c r="B88" s="53"/>
      <c r="C88" s="66" t="s">
        <v>266</v>
      </c>
      <c r="D88" s="68" t="s">
        <v>267</v>
      </c>
      <c r="E88" s="71" t="s">
        <v>62</v>
      </c>
      <c r="F88" s="58">
        <v>38</v>
      </c>
      <c r="G88" s="56"/>
      <c r="H88" s="57"/>
      <c r="I88" s="58">
        <f t="shared" si="50"/>
        <v>38</v>
      </c>
      <c r="J88" s="67">
        <v>8.07</v>
      </c>
      <c r="K88" s="65">
        <f t="shared" si="51"/>
        <v>306.66000000000003</v>
      </c>
      <c r="L88" s="59"/>
      <c r="M88" s="124">
        <f t="shared" si="60"/>
        <v>0</v>
      </c>
      <c r="N88" s="60"/>
      <c r="O88" s="60">
        <f t="shared" si="56"/>
        <v>0</v>
      </c>
      <c r="P88" s="60">
        <f t="shared" si="57"/>
        <v>0</v>
      </c>
      <c r="Q88" s="60"/>
      <c r="R88" s="60">
        <f t="shared" si="35"/>
        <v>0</v>
      </c>
      <c r="S88" s="60">
        <f t="shared" si="36"/>
        <v>0</v>
      </c>
      <c r="T88" s="60"/>
      <c r="U88" s="60">
        <f t="shared" si="37"/>
        <v>0</v>
      </c>
      <c r="V88" s="60">
        <f t="shared" si="38"/>
        <v>0</v>
      </c>
      <c r="W88" s="60"/>
      <c r="X88" s="60">
        <f t="shared" si="39"/>
        <v>0</v>
      </c>
      <c r="Y88" s="60">
        <f t="shared" si="40"/>
        <v>0</v>
      </c>
      <c r="Z88" s="60"/>
      <c r="AA88" s="60">
        <f t="shared" si="41"/>
        <v>0</v>
      </c>
      <c r="AB88" s="60">
        <f t="shared" si="42"/>
        <v>0</v>
      </c>
      <c r="AC88" s="60"/>
      <c r="AD88" s="60">
        <f t="shared" si="43"/>
        <v>0</v>
      </c>
      <c r="AE88" s="60">
        <f t="shared" si="44"/>
        <v>0</v>
      </c>
      <c r="AF88" s="60"/>
      <c r="AG88" s="60">
        <f t="shared" si="45"/>
        <v>0</v>
      </c>
      <c r="AH88" s="60">
        <f t="shared" si="46"/>
        <v>0</v>
      </c>
      <c r="AI88" s="60"/>
      <c r="AJ88" s="60">
        <f t="shared" si="47"/>
        <v>0</v>
      </c>
      <c r="AK88" s="60">
        <f t="shared" si="48"/>
        <v>0</v>
      </c>
      <c r="AL88" s="61">
        <f t="shared" si="59"/>
        <v>0</v>
      </c>
      <c r="AM88" s="125">
        <f t="shared" si="61"/>
        <v>0</v>
      </c>
      <c r="AN88" s="126">
        <f t="shared" si="62"/>
        <v>0</v>
      </c>
      <c r="AO88" s="130">
        <f t="shared" si="53"/>
        <v>38</v>
      </c>
      <c r="AP88" s="61">
        <f t="shared" si="54"/>
        <v>306.66000000000003</v>
      </c>
      <c r="AQ88" s="127">
        <f t="shared" si="58"/>
        <v>0</v>
      </c>
      <c r="AR88" s="69"/>
      <c r="AS88" s="61">
        <f t="shared" si="63"/>
        <v>0</v>
      </c>
      <c r="AT88" s="63" t="str">
        <f t="shared" si="55"/>
        <v>NÃO MEDIDO</v>
      </c>
    </row>
    <row r="89" spans="1:46" s="70" customFormat="1" ht="30" customHeight="1">
      <c r="A89" s="53" t="s">
        <v>31</v>
      </c>
      <c r="B89" s="53"/>
      <c r="C89" s="66" t="s">
        <v>268</v>
      </c>
      <c r="D89" s="68" t="s">
        <v>269</v>
      </c>
      <c r="E89" s="71" t="s">
        <v>62</v>
      </c>
      <c r="F89" s="58">
        <v>70</v>
      </c>
      <c r="G89" s="56"/>
      <c r="H89" s="57"/>
      <c r="I89" s="58">
        <f t="shared" si="50"/>
        <v>70</v>
      </c>
      <c r="J89" s="67">
        <v>21.76</v>
      </c>
      <c r="K89" s="65">
        <f t="shared" si="51"/>
        <v>1523.2</v>
      </c>
      <c r="L89" s="59"/>
      <c r="M89" s="124">
        <f t="shared" si="60"/>
        <v>0</v>
      </c>
      <c r="N89" s="60"/>
      <c r="O89" s="60">
        <f t="shared" si="56"/>
        <v>0</v>
      </c>
      <c r="P89" s="60">
        <f t="shared" si="57"/>
        <v>0</v>
      </c>
      <c r="Q89" s="60"/>
      <c r="R89" s="60">
        <f t="shared" si="35"/>
        <v>0</v>
      </c>
      <c r="S89" s="60">
        <f t="shared" si="36"/>
        <v>0</v>
      </c>
      <c r="T89" s="60"/>
      <c r="U89" s="60">
        <f t="shared" si="37"/>
        <v>0</v>
      </c>
      <c r="V89" s="60">
        <f t="shared" si="38"/>
        <v>0</v>
      </c>
      <c r="W89" s="60"/>
      <c r="X89" s="60">
        <f t="shared" si="39"/>
        <v>0</v>
      </c>
      <c r="Y89" s="60">
        <f t="shared" si="40"/>
        <v>0</v>
      </c>
      <c r="Z89" s="60"/>
      <c r="AA89" s="60">
        <f t="shared" si="41"/>
        <v>0</v>
      </c>
      <c r="AB89" s="60">
        <f t="shared" si="42"/>
        <v>0</v>
      </c>
      <c r="AC89" s="60"/>
      <c r="AD89" s="60">
        <f t="shared" si="43"/>
        <v>0</v>
      </c>
      <c r="AE89" s="60">
        <f t="shared" si="44"/>
        <v>0</v>
      </c>
      <c r="AF89" s="60"/>
      <c r="AG89" s="60">
        <f t="shared" si="45"/>
        <v>0</v>
      </c>
      <c r="AH89" s="60">
        <f t="shared" si="46"/>
        <v>0</v>
      </c>
      <c r="AI89" s="60"/>
      <c r="AJ89" s="60">
        <f t="shared" si="47"/>
        <v>0</v>
      </c>
      <c r="AK89" s="60">
        <f t="shared" si="48"/>
        <v>0</v>
      </c>
      <c r="AL89" s="61">
        <f t="shared" si="59"/>
        <v>0</v>
      </c>
      <c r="AM89" s="125">
        <f t="shared" si="61"/>
        <v>0</v>
      </c>
      <c r="AN89" s="126">
        <f t="shared" si="62"/>
        <v>0</v>
      </c>
      <c r="AO89" s="130">
        <f t="shared" si="53"/>
        <v>70</v>
      </c>
      <c r="AP89" s="61">
        <f t="shared" si="54"/>
        <v>1523.2</v>
      </c>
      <c r="AQ89" s="127">
        <f t="shared" si="58"/>
        <v>0</v>
      </c>
      <c r="AR89" s="69"/>
      <c r="AS89" s="61">
        <f t="shared" si="63"/>
        <v>0</v>
      </c>
      <c r="AT89" s="63" t="str">
        <f t="shared" si="55"/>
        <v>NÃO MEDIDO</v>
      </c>
    </row>
    <row r="90" spans="1:46" s="70" customFormat="1" ht="30" customHeight="1">
      <c r="A90" s="53" t="s">
        <v>31</v>
      </c>
      <c r="B90" s="53"/>
      <c r="C90" s="66" t="s">
        <v>489</v>
      </c>
      <c r="D90" s="68" t="s">
        <v>490</v>
      </c>
      <c r="E90" s="71" t="s">
        <v>62</v>
      </c>
      <c r="F90" s="58">
        <v>320</v>
      </c>
      <c r="G90" s="56"/>
      <c r="H90" s="57"/>
      <c r="I90" s="58">
        <f t="shared" si="50"/>
        <v>320</v>
      </c>
      <c r="J90" s="67">
        <v>31.09</v>
      </c>
      <c r="K90" s="65">
        <f t="shared" si="51"/>
        <v>9948.7999999999993</v>
      </c>
      <c r="L90" s="59"/>
      <c r="M90" s="124">
        <f t="shared" si="60"/>
        <v>0</v>
      </c>
      <c r="N90" s="60"/>
      <c r="O90" s="60">
        <f t="shared" si="56"/>
        <v>0</v>
      </c>
      <c r="P90" s="60">
        <f t="shared" si="57"/>
        <v>0</v>
      </c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1">
        <f t="shared" si="59"/>
        <v>0</v>
      </c>
      <c r="AM90" s="125">
        <f t="shared" si="61"/>
        <v>0</v>
      </c>
      <c r="AN90" s="126">
        <f t="shared" si="62"/>
        <v>0</v>
      </c>
      <c r="AO90" s="130">
        <f t="shared" si="53"/>
        <v>320</v>
      </c>
      <c r="AP90" s="61">
        <f t="shared" si="54"/>
        <v>9948.7999999999993</v>
      </c>
      <c r="AQ90" s="127">
        <f t="shared" si="58"/>
        <v>0</v>
      </c>
      <c r="AR90" s="69"/>
      <c r="AS90" s="61">
        <f t="shared" si="63"/>
        <v>0</v>
      </c>
      <c r="AT90" s="63" t="str">
        <f t="shared" si="55"/>
        <v>NÃO MEDIDO</v>
      </c>
    </row>
    <row r="91" spans="1:46" s="70" customFormat="1" ht="30" customHeight="1">
      <c r="A91" s="53" t="s">
        <v>31</v>
      </c>
      <c r="B91" s="53"/>
      <c r="C91" s="66" t="s">
        <v>270</v>
      </c>
      <c r="D91" s="68" t="s">
        <v>271</v>
      </c>
      <c r="E91" s="71" t="s">
        <v>59</v>
      </c>
      <c r="F91" s="58">
        <v>7</v>
      </c>
      <c r="G91" s="56"/>
      <c r="H91" s="138"/>
      <c r="I91" s="58">
        <f t="shared" si="50"/>
        <v>7</v>
      </c>
      <c r="J91" s="67">
        <v>60.53</v>
      </c>
      <c r="K91" s="65">
        <f t="shared" si="51"/>
        <v>423.71</v>
      </c>
      <c r="L91" s="59"/>
      <c r="M91" s="124">
        <f t="shared" si="60"/>
        <v>0</v>
      </c>
      <c r="N91" s="60"/>
      <c r="O91" s="60">
        <f t="shared" si="56"/>
        <v>0</v>
      </c>
      <c r="P91" s="60">
        <f t="shared" si="57"/>
        <v>0</v>
      </c>
      <c r="Q91" s="60"/>
      <c r="R91" s="60">
        <f t="shared" si="35"/>
        <v>0</v>
      </c>
      <c r="S91" s="60">
        <f t="shared" si="36"/>
        <v>0</v>
      </c>
      <c r="T91" s="60"/>
      <c r="U91" s="60">
        <f t="shared" si="37"/>
        <v>0</v>
      </c>
      <c r="V91" s="60">
        <f t="shared" si="38"/>
        <v>0</v>
      </c>
      <c r="W91" s="60"/>
      <c r="X91" s="60">
        <f t="shared" si="39"/>
        <v>0</v>
      </c>
      <c r="Y91" s="60">
        <f t="shared" si="40"/>
        <v>0</v>
      </c>
      <c r="Z91" s="60"/>
      <c r="AA91" s="60">
        <f t="shared" si="41"/>
        <v>0</v>
      </c>
      <c r="AB91" s="60">
        <f t="shared" si="42"/>
        <v>0</v>
      </c>
      <c r="AC91" s="60"/>
      <c r="AD91" s="60">
        <f t="shared" si="43"/>
        <v>0</v>
      </c>
      <c r="AE91" s="60">
        <f t="shared" si="44"/>
        <v>0</v>
      </c>
      <c r="AF91" s="60"/>
      <c r="AG91" s="60">
        <f t="shared" si="45"/>
        <v>0</v>
      </c>
      <c r="AH91" s="60">
        <f t="shared" si="46"/>
        <v>0</v>
      </c>
      <c r="AI91" s="60"/>
      <c r="AJ91" s="60">
        <f t="shared" si="47"/>
        <v>0</v>
      </c>
      <c r="AK91" s="60">
        <f t="shared" si="48"/>
        <v>0</v>
      </c>
      <c r="AL91" s="61">
        <f t="shared" si="59"/>
        <v>0</v>
      </c>
      <c r="AM91" s="125">
        <f t="shared" si="61"/>
        <v>0</v>
      </c>
      <c r="AN91" s="126">
        <f t="shared" si="62"/>
        <v>0</v>
      </c>
      <c r="AO91" s="130">
        <f t="shared" si="53"/>
        <v>7</v>
      </c>
      <c r="AP91" s="61">
        <f t="shared" si="54"/>
        <v>423.71</v>
      </c>
      <c r="AQ91" s="127">
        <f t="shared" si="58"/>
        <v>0</v>
      </c>
      <c r="AR91" s="69"/>
      <c r="AS91" s="61">
        <f t="shared" si="63"/>
        <v>0</v>
      </c>
      <c r="AT91" s="63" t="str">
        <f t="shared" si="55"/>
        <v>NÃO MEDIDO</v>
      </c>
    </row>
    <row r="92" spans="1:46" s="70" customFormat="1" ht="60" customHeight="1">
      <c r="A92" s="53" t="s">
        <v>31</v>
      </c>
      <c r="B92" s="53"/>
      <c r="C92" s="66" t="s">
        <v>99</v>
      </c>
      <c r="D92" s="68" t="s">
        <v>272</v>
      </c>
      <c r="E92" s="71" t="s">
        <v>59</v>
      </c>
      <c r="F92" s="58">
        <v>50</v>
      </c>
      <c r="G92" s="56"/>
      <c r="H92" s="57"/>
      <c r="I92" s="58">
        <f t="shared" si="50"/>
        <v>50</v>
      </c>
      <c r="J92" s="67">
        <v>1.0900000000000001</v>
      </c>
      <c r="K92" s="65">
        <f t="shared" si="51"/>
        <v>54.5</v>
      </c>
      <c r="L92" s="59"/>
      <c r="M92" s="124">
        <f t="shared" si="60"/>
        <v>0</v>
      </c>
      <c r="N92" s="60"/>
      <c r="O92" s="60">
        <f t="shared" si="56"/>
        <v>0</v>
      </c>
      <c r="P92" s="60">
        <f t="shared" si="57"/>
        <v>0</v>
      </c>
      <c r="Q92" s="60"/>
      <c r="R92" s="60">
        <f t="shared" si="35"/>
        <v>0</v>
      </c>
      <c r="S92" s="60">
        <f t="shared" si="36"/>
        <v>0</v>
      </c>
      <c r="T92" s="60"/>
      <c r="U92" s="60">
        <f t="shared" si="37"/>
        <v>0</v>
      </c>
      <c r="V92" s="60">
        <f t="shared" si="38"/>
        <v>0</v>
      </c>
      <c r="W92" s="60"/>
      <c r="X92" s="60">
        <f t="shared" si="39"/>
        <v>0</v>
      </c>
      <c r="Y92" s="60">
        <f t="shared" si="40"/>
        <v>0</v>
      </c>
      <c r="Z92" s="60"/>
      <c r="AA92" s="60">
        <f t="shared" si="41"/>
        <v>0</v>
      </c>
      <c r="AB92" s="60">
        <f t="shared" si="42"/>
        <v>0</v>
      </c>
      <c r="AC92" s="60"/>
      <c r="AD92" s="60">
        <f t="shared" si="43"/>
        <v>0</v>
      </c>
      <c r="AE92" s="60">
        <f t="shared" si="44"/>
        <v>0</v>
      </c>
      <c r="AF92" s="60"/>
      <c r="AG92" s="60">
        <f t="shared" si="45"/>
        <v>0</v>
      </c>
      <c r="AH92" s="60">
        <f t="shared" si="46"/>
        <v>0</v>
      </c>
      <c r="AI92" s="60"/>
      <c r="AJ92" s="60">
        <f t="shared" si="47"/>
        <v>0</v>
      </c>
      <c r="AK92" s="60">
        <f t="shared" si="48"/>
        <v>0</v>
      </c>
      <c r="AL92" s="61">
        <f t="shared" si="59"/>
        <v>0</v>
      </c>
      <c r="AM92" s="125">
        <f t="shared" si="61"/>
        <v>0</v>
      </c>
      <c r="AN92" s="126">
        <f t="shared" si="62"/>
        <v>0</v>
      </c>
      <c r="AO92" s="130">
        <f t="shared" si="53"/>
        <v>50</v>
      </c>
      <c r="AP92" s="61">
        <f t="shared" si="54"/>
        <v>54.5</v>
      </c>
      <c r="AQ92" s="127">
        <f t="shared" si="58"/>
        <v>0</v>
      </c>
      <c r="AR92" s="69"/>
      <c r="AS92" s="61">
        <f t="shared" si="63"/>
        <v>0</v>
      </c>
      <c r="AT92" s="63" t="str">
        <f t="shared" si="55"/>
        <v>NÃO MEDIDO</v>
      </c>
    </row>
    <row r="93" spans="1:46" s="70" customFormat="1" ht="30" customHeight="1">
      <c r="A93" s="53" t="s">
        <v>31</v>
      </c>
      <c r="B93" s="53"/>
      <c r="C93" s="66" t="s">
        <v>120</v>
      </c>
      <c r="D93" s="68" t="s">
        <v>273</v>
      </c>
      <c r="E93" s="71" t="s">
        <v>59</v>
      </c>
      <c r="F93" s="58">
        <v>10</v>
      </c>
      <c r="G93" s="56"/>
      <c r="H93" s="57"/>
      <c r="I93" s="58">
        <f t="shared" si="50"/>
        <v>10</v>
      </c>
      <c r="J93" s="67">
        <v>1.34</v>
      </c>
      <c r="K93" s="65">
        <f t="shared" si="51"/>
        <v>13.4</v>
      </c>
      <c r="L93" s="59"/>
      <c r="M93" s="124">
        <f t="shared" si="60"/>
        <v>0</v>
      </c>
      <c r="N93" s="60"/>
      <c r="O93" s="60">
        <f t="shared" si="56"/>
        <v>0</v>
      </c>
      <c r="P93" s="60">
        <f t="shared" si="57"/>
        <v>0</v>
      </c>
      <c r="Q93" s="60"/>
      <c r="R93" s="60">
        <f t="shared" si="35"/>
        <v>0</v>
      </c>
      <c r="S93" s="60">
        <f t="shared" si="36"/>
        <v>0</v>
      </c>
      <c r="T93" s="60"/>
      <c r="U93" s="60">
        <f t="shared" si="37"/>
        <v>0</v>
      </c>
      <c r="V93" s="60">
        <f t="shared" si="38"/>
        <v>0</v>
      </c>
      <c r="W93" s="60"/>
      <c r="X93" s="60">
        <f t="shared" si="39"/>
        <v>0</v>
      </c>
      <c r="Y93" s="60">
        <f t="shared" si="40"/>
        <v>0</v>
      </c>
      <c r="Z93" s="60"/>
      <c r="AA93" s="60">
        <f t="shared" si="41"/>
        <v>0</v>
      </c>
      <c r="AB93" s="60">
        <f t="shared" si="42"/>
        <v>0</v>
      </c>
      <c r="AC93" s="60"/>
      <c r="AD93" s="60">
        <f t="shared" si="43"/>
        <v>0</v>
      </c>
      <c r="AE93" s="60">
        <f t="shared" si="44"/>
        <v>0</v>
      </c>
      <c r="AF93" s="60"/>
      <c r="AG93" s="60">
        <f t="shared" si="45"/>
        <v>0</v>
      </c>
      <c r="AH93" s="60">
        <f t="shared" si="46"/>
        <v>0</v>
      </c>
      <c r="AI93" s="60"/>
      <c r="AJ93" s="60">
        <f t="shared" si="47"/>
        <v>0</v>
      </c>
      <c r="AK93" s="60">
        <f t="shared" si="48"/>
        <v>0</v>
      </c>
      <c r="AL93" s="61">
        <f t="shared" si="59"/>
        <v>0</v>
      </c>
      <c r="AM93" s="125">
        <f t="shared" si="61"/>
        <v>0</v>
      </c>
      <c r="AN93" s="126">
        <f t="shared" si="62"/>
        <v>0</v>
      </c>
      <c r="AO93" s="130">
        <f t="shared" si="53"/>
        <v>10</v>
      </c>
      <c r="AP93" s="61">
        <f t="shared" si="54"/>
        <v>13.4</v>
      </c>
      <c r="AQ93" s="127">
        <f t="shared" si="58"/>
        <v>0</v>
      </c>
      <c r="AR93" s="69"/>
      <c r="AS93" s="61">
        <f t="shared" si="63"/>
        <v>0</v>
      </c>
      <c r="AT93" s="63" t="str">
        <f t="shared" si="55"/>
        <v>NÃO MEDIDO</v>
      </c>
    </row>
    <row r="94" spans="1:46" s="70" customFormat="1" ht="30" customHeight="1">
      <c r="A94" s="53" t="s">
        <v>31</v>
      </c>
      <c r="B94" s="53"/>
      <c r="C94" s="66" t="s">
        <v>121</v>
      </c>
      <c r="D94" s="68" t="s">
        <v>274</v>
      </c>
      <c r="E94" s="71" t="s">
        <v>59</v>
      </c>
      <c r="F94" s="58">
        <v>25</v>
      </c>
      <c r="G94" s="56"/>
      <c r="H94" s="57"/>
      <c r="I94" s="58">
        <f t="shared" si="50"/>
        <v>25</v>
      </c>
      <c r="J94" s="67">
        <v>1.34</v>
      </c>
      <c r="K94" s="65">
        <f t="shared" si="51"/>
        <v>33.5</v>
      </c>
      <c r="L94" s="59"/>
      <c r="M94" s="124">
        <f t="shared" si="60"/>
        <v>0</v>
      </c>
      <c r="N94" s="60"/>
      <c r="O94" s="60">
        <f t="shared" si="56"/>
        <v>0</v>
      </c>
      <c r="P94" s="60">
        <f t="shared" si="57"/>
        <v>0</v>
      </c>
      <c r="Q94" s="60"/>
      <c r="R94" s="60">
        <f t="shared" si="35"/>
        <v>0</v>
      </c>
      <c r="S94" s="60">
        <f t="shared" si="36"/>
        <v>0</v>
      </c>
      <c r="T94" s="60"/>
      <c r="U94" s="60">
        <f t="shared" si="37"/>
        <v>0</v>
      </c>
      <c r="V94" s="60">
        <f t="shared" si="38"/>
        <v>0</v>
      </c>
      <c r="W94" s="60"/>
      <c r="X94" s="60">
        <f t="shared" si="39"/>
        <v>0</v>
      </c>
      <c r="Y94" s="60">
        <f t="shared" si="40"/>
        <v>0</v>
      </c>
      <c r="Z94" s="60"/>
      <c r="AA94" s="60">
        <f t="shared" si="41"/>
        <v>0</v>
      </c>
      <c r="AB94" s="60">
        <f t="shared" si="42"/>
        <v>0</v>
      </c>
      <c r="AC94" s="60"/>
      <c r="AD94" s="60">
        <f t="shared" si="43"/>
        <v>0</v>
      </c>
      <c r="AE94" s="60">
        <f t="shared" si="44"/>
        <v>0</v>
      </c>
      <c r="AF94" s="60"/>
      <c r="AG94" s="60">
        <f t="shared" si="45"/>
        <v>0</v>
      </c>
      <c r="AH94" s="60">
        <f t="shared" si="46"/>
        <v>0</v>
      </c>
      <c r="AI94" s="60"/>
      <c r="AJ94" s="60">
        <f t="shared" si="47"/>
        <v>0</v>
      </c>
      <c r="AK94" s="60">
        <f t="shared" si="48"/>
        <v>0</v>
      </c>
      <c r="AL94" s="61">
        <f t="shared" si="59"/>
        <v>0</v>
      </c>
      <c r="AM94" s="125">
        <f t="shared" si="61"/>
        <v>0</v>
      </c>
      <c r="AN94" s="126">
        <f t="shared" si="62"/>
        <v>0</v>
      </c>
      <c r="AO94" s="130">
        <f t="shared" si="53"/>
        <v>25</v>
      </c>
      <c r="AP94" s="61">
        <f t="shared" si="54"/>
        <v>33.5</v>
      </c>
      <c r="AQ94" s="127">
        <f t="shared" si="58"/>
        <v>0</v>
      </c>
      <c r="AR94" s="69"/>
      <c r="AS94" s="61">
        <f t="shared" si="63"/>
        <v>0</v>
      </c>
      <c r="AT94" s="63" t="str">
        <f t="shared" si="55"/>
        <v>NÃO MEDIDO</v>
      </c>
    </row>
    <row r="95" spans="1:46" s="70" customFormat="1" ht="30" customHeight="1">
      <c r="A95" s="53" t="s">
        <v>31</v>
      </c>
      <c r="B95" s="53"/>
      <c r="C95" s="121" t="s">
        <v>100</v>
      </c>
      <c r="D95" s="68" t="s">
        <v>275</v>
      </c>
      <c r="E95" s="71" t="s">
        <v>62</v>
      </c>
      <c r="F95" s="58">
        <v>37</v>
      </c>
      <c r="G95" s="56"/>
      <c r="H95" s="57"/>
      <c r="I95" s="58">
        <f t="shared" si="50"/>
        <v>37</v>
      </c>
      <c r="J95" s="67">
        <v>7.67</v>
      </c>
      <c r="K95" s="65">
        <f t="shared" si="51"/>
        <v>283.79000000000002</v>
      </c>
      <c r="L95" s="59"/>
      <c r="M95" s="124">
        <f t="shared" si="60"/>
        <v>0</v>
      </c>
      <c r="N95" s="60"/>
      <c r="O95" s="60">
        <f t="shared" si="56"/>
        <v>0</v>
      </c>
      <c r="P95" s="60">
        <f t="shared" si="57"/>
        <v>0</v>
      </c>
      <c r="Q95" s="60"/>
      <c r="R95" s="60">
        <f t="shared" si="35"/>
        <v>0</v>
      </c>
      <c r="S95" s="60">
        <f t="shared" si="36"/>
        <v>0</v>
      </c>
      <c r="T95" s="60"/>
      <c r="U95" s="60">
        <f t="shared" si="37"/>
        <v>0</v>
      </c>
      <c r="V95" s="60">
        <f t="shared" si="38"/>
        <v>0</v>
      </c>
      <c r="W95" s="60"/>
      <c r="X95" s="60">
        <f t="shared" si="39"/>
        <v>0</v>
      </c>
      <c r="Y95" s="60">
        <f t="shared" si="40"/>
        <v>0</v>
      </c>
      <c r="Z95" s="60"/>
      <c r="AA95" s="60">
        <f t="shared" si="41"/>
        <v>0</v>
      </c>
      <c r="AB95" s="60">
        <f t="shared" si="42"/>
        <v>0</v>
      </c>
      <c r="AC95" s="60"/>
      <c r="AD95" s="60">
        <f t="shared" si="43"/>
        <v>0</v>
      </c>
      <c r="AE95" s="60">
        <f t="shared" si="44"/>
        <v>0</v>
      </c>
      <c r="AF95" s="60"/>
      <c r="AG95" s="60">
        <f t="shared" si="45"/>
        <v>0</v>
      </c>
      <c r="AH95" s="60">
        <f t="shared" si="46"/>
        <v>0</v>
      </c>
      <c r="AI95" s="60"/>
      <c r="AJ95" s="60">
        <f t="shared" si="47"/>
        <v>0</v>
      </c>
      <c r="AK95" s="60">
        <f t="shared" si="48"/>
        <v>0</v>
      </c>
      <c r="AL95" s="61">
        <f t="shared" si="59"/>
        <v>0</v>
      </c>
      <c r="AM95" s="125">
        <f t="shared" si="61"/>
        <v>0</v>
      </c>
      <c r="AN95" s="126">
        <f t="shared" si="62"/>
        <v>0</v>
      </c>
      <c r="AO95" s="130">
        <f t="shared" si="53"/>
        <v>37</v>
      </c>
      <c r="AP95" s="61">
        <f t="shared" si="54"/>
        <v>283.79000000000002</v>
      </c>
      <c r="AQ95" s="127">
        <f t="shared" si="58"/>
        <v>0</v>
      </c>
      <c r="AR95" s="69"/>
      <c r="AS95" s="61">
        <f t="shared" si="63"/>
        <v>0</v>
      </c>
      <c r="AT95" s="63" t="str">
        <f t="shared" si="55"/>
        <v>NÃO MEDIDO</v>
      </c>
    </row>
    <row r="96" spans="1:46" s="70" customFormat="1" ht="66" customHeight="1">
      <c r="A96" s="53" t="s">
        <v>31</v>
      </c>
      <c r="B96" s="53"/>
      <c r="C96" s="66" t="s">
        <v>101</v>
      </c>
      <c r="D96" s="54" t="s">
        <v>276</v>
      </c>
      <c r="E96" s="71" t="s">
        <v>62</v>
      </c>
      <c r="F96" s="58">
        <v>1066</v>
      </c>
      <c r="G96" s="56"/>
      <c r="H96" s="57"/>
      <c r="I96" s="58">
        <f t="shared" si="50"/>
        <v>1066</v>
      </c>
      <c r="J96" s="67">
        <v>5.82</v>
      </c>
      <c r="K96" s="65">
        <f t="shared" si="51"/>
        <v>6204.12</v>
      </c>
      <c r="L96" s="59"/>
      <c r="M96" s="124">
        <f t="shared" si="60"/>
        <v>0</v>
      </c>
      <c r="N96" s="60"/>
      <c r="O96" s="60">
        <f t="shared" si="56"/>
        <v>0</v>
      </c>
      <c r="P96" s="60">
        <f t="shared" si="57"/>
        <v>0</v>
      </c>
      <c r="Q96" s="60"/>
      <c r="R96" s="60">
        <f t="shared" si="35"/>
        <v>0</v>
      </c>
      <c r="S96" s="60">
        <f t="shared" si="36"/>
        <v>0</v>
      </c>
      <c r="T96" s="60"/>
      <c r="U96" s="60">
        <f t="shared" si="37"/>
        <v>0</v>
      </c>
      <c r="V96" s="60">
        <f t="shared" si="38"/>
        <v>0</v>
      </c>
      <c r="W96" s="60"/>
      <c r="X96" s="60">
        <f t="shared" si="39"/>
        <v>0</v>
      </c>
      <c r="Y96" s="60">
        <f t="shared" si="40"/>
        <v>0</v>
      </c>
      <c r="Z96" s="60"/>
      <c r="AA96" s="60">
        <f t="shared" si="41"/>
        <v>0</v>
      </c>
      <c r="AB96" s="60">
        <f t="shared" si="42"/>
        <v>0</v>
      </c>
      <c r="AC96" s="60"/>
      <c r="AD96" s="60">
        <f t="shared" si="43"/>
        <v>0</v>
      </c>
      <c r="AE96" s="60">
        <f t="shared" si="44"/>
        <v>0</v>
      </c>
      <c r="AF96" s="60"/>
      <c r="AG96" s="60">
        <f t="shared" si="45"/>
        <v>0</v>
      </c>
      <c r="AH96" s="60">
        <f t="shared" si="46"/>
        <v>0</v>
      </c>
      <c r="AI96" s="60"/>
      <c r="AJ96" s="60">
        <f t="shared" si="47"/>
        <v>0</v>
      </c>
      <c r="AK96" s="60">
        <f t="shared" si="48"/>
        <v>0</v>
      </c>
      <c r="AL96" s="61">
        <f t="shared" si="59"/>
        <v>0</v>
      </c>
      <c r="AM96" s="125">
        <f t="shared" si="61"/>
        <v>0</v>
      </c>
      <c r="AN96" s="126">
        <f t="shared" si="62"/>
        <v>0</v>
      </c>
      <c r="AO96" s="130">
        <f t="shared" si="53"/>
        <v>1066</v>
      </c>
      <c r="AP96" s="61">
        <f t="shared" si="54"/>
        <v>6204.12</v>
      </c>
      <c r="AQ96" s="127">
        <f t="shared" si="58"/>
        <v>0</v>
      </c>
      <c r="AR96" s="69"/>
      <c r="AS96" s="61">
        <f t="shared" si="63"/>
        <v>0</v>
      </c>
      <c r="AT96" s="63" t="str">
        <f t="shared" si="55"/>
        <v>NÃO MEDIDO</v>
      </c>
    </row>
    <row r="97" spans="1:46" s="70" customFormat="1" ht="66.75" customHeight="1">
      <c r="A97" s="53" t="s">
        <v>31</v>
      </c>
      <c r="B97" s="53"/>
      <c r="C97" s="66" t="s">
        <v>277</v>
      </c>
      <c r="D97" s="68" t="s">
        <v>278</v>
      </c>
      <c r="E97" s="71" t="s">
        <v>62</v>
      </c>
      <c r="F97" s="58">
        <v>50</v>
      </c>
      <c r="G97" s="56"/>
      <c r="H97" s="57"/>
      <c r="I97" s="58">
        <f t="shared" si="50"/>
        <v>50</v>
      </c>
      <c r="J97" s="67">
        <v>7.93</v>
      </c>
      <c r="K97" s="65">
        <f t="shared" si="51"/>
        <v>396.5</v>
      </c>
      <c r="L97" s="59"/>
      <c r="M97" s="124">
        <f t="shared" si="60"/>
        <v>0</v>
      </c>
      <c r="N97" s="60"/>
      <c r="O97" s="60">
        <f t="shared" si="56"/>
        <v>0</v>
      </c>
      <c r="P97" s="60">
        <f t="shared" si="57"/>
        <v>0</v>
      </c>
      <c r="Q97" s="60"/>
      <c r="R97" s="60">
        <f t="shared" si="35"/>
        <v>0</v>
      </c>
      <c r="S97" s="60">
        <f t="shared" si="36"/>
        <v>0</v>
      </c>
      <c r="T97" s="60"/>
      <c r="U97" s="60">
        <f t="shared" si="37"/>
        <v>0</v>
      </c>
      <c r="V97" s="60">
        <f t="shared" si="38"/>
        <v>0</v>
      </c>
      <c r="W97" s="60"/>
      <c r="X97" s="60">
        <f t="shared" si="39"/>
        <v>0</v>
      </c>
      <c r="Y97" s="60">
        <f t="shared" si="40"/>
        <v>0</v>
      </c>
      <c r="Z97" s="60"/>
      <c r="AA97" s="60">
        <f t="shared" si="41"/>
        <v>0</v>
      </c>
      <c r="AB97" s="60">
        <f t="shared" si="42"/>
        <v>0</v>
      </c>
      <c r="AC97" s="60"/>
      <c r="AD97" s="60">
        <f t="shared" si="43"/>
        <v>0</v>
      </c>
      <c r="AE97" s="60">
        <f t="shared" si="44"/>
        <v>0</v>
      </c>
      <c r="AF97" s="60"/>
      <c r="AG97" s="60">
        <f t="shared" si="45"/>
        <v>0</v>
      </c>
      <c r="AH97" s="60">
        <f t="shared" si="46"/>
        <v>0</v>
      </c>
      <c r="AI97" s="60"/>
      <c r="AJ97" s="60">
        <f t="shared" si="47"/>
        <v>0</v>
      </c>
      <c r="AK97" s="60">
        <f t="shared" si="48"/>
        <v>0</v>
      </c>
      <c r="AL97" s="61">
        <f t="shared" si="59"/>
        <v>0</v>
      </c>
      <c r="AM97" s="125">
        <f t="shared" si="61"/>
        <v>0</v>
      </c>
      <c r="AN97" s="126">
        <f t="shared" si="62"/>
        <v>0</v>
      </c>
      <c r="AO97" s="130">
        <f t="shared" si="53"/>
        <v>50</v>
      </c>
      <c r="AP97" s="61">
        <f t="shared" si="54"/>
        <v>396.5</v>
      </c>
      <c r="AQ97" s="127">
        <f t="shared" si="58"/>
        <v>0</v>
      </c>
      <c r="AR97" s="69"/>
      <c r="AS97" s="61">
        <f t="shared" si="63"/>
        <v>0</v>
      </c>
      <c r="AT97" s="63" t="str">
        <f t="shared" si="55"/>
        <v>NÃO MEDIDO</v>
      </c>
    </row>
    <row r="98" spans="1:46" s="70" customFormat="1" ht="74.25" customHeight="1">
      <c r="A98" s="53" t="s">
        <v>31</v>
      </c>
      <c r="B98" s="53"/>
      <c r="C98" s="66" t="s">
        <v>279</v>
      </c>
      <c r="D98" s="54" t="s">
        <v>280</v>
      </c>
      <c r="E98" s="71" t="s">
        <v>62</v>
      </c>
      <c r="F98" s="58">
        <v>150</v>
      </c>
      <c r="G98" s="56"/>
      <c r="H98" s="57"/>
      <c r="I98" s="58">
        <f t="shared" si="50"/>
        <v>150</v>
      </c>
      <c r="J98" s="67">
        <v>8.44</v>
      </c>
      <c r="K98" s="65">
        <f t="shared" si="51"/>
        <v>1266</v>
      </c>
      <c r="L98" s="59"/>
      <c r="M98" s="124">
        <f t="shared" si="60"/>
        <v>0</v>
      </c>
      <c r="N98" s="60"/>
      <c r="O98" s="60">
        <f t="shared" si="56"/>
        <v>0</v>
      </c>
      <c r="P98" s="60">
        <f t="shared" si="57"/>
        <v>0</v>
      </c>
      <c r="Q98" s="60"/>
      <c r="R98" s="60">
        <f t="shared" si="35"/>
        <v>0</v>
      </c>
      <c r="S98" s="60">
        <f t="shared" si="36"/>
        <v>0</v>
      </c>
      <c r="T98" s="60"/>
      <c r="U98" s="60">
        <f t="shared" si="37"/>
        <v>0</v>
      </c>
      <c r="V98" s="60">
        <f t="shared" si="38"/>
        <v>0</v>
      </c>
      <c r="W98" s="60"/>
      <c r="X98" s="60">
        <f t="shared" si="39"/>
        <v>0</v>
      </c>
      <c r="Y98" s="60">
        <f t="shared" si="40"/>
        <v>0</v>
      </c>
      <c r="Z98" s="60"/>
      <c r="AA98" s="60">
        <f t="shared" si="41"/>
        <v>0</v>
      </c>
      <c r="AB98" s="60">
        <f t="shared" si="42"/>
        <v>0</v>
      </c>
      <c r="AC98" s="60"/>
      <c r="AD98" s="60">
        <f t="shared" si="43"/>
        <v>0</v>
      </c>
      <c r="AE98" s="60">
        <f t="shared" si="44"/>
        <v>0</v>
      </c>
      <c r="AF98" s="60"/>
      <c r="AG98" s="60">
        <f t="shared" si="45"/>
        <v>0</v>
      </c>
      <c r="AH98" s="60">
        <f t="shared" si="46"/>
        <v>0</v>
      </c>
      <c r="AI98" s="60"/>
      <c r="AJ98" s="60">
        <f t="shared" si="47"/>
        <v>0</v>
      </c>
      <c r="AK98" s="60">
        <f t="shared" si="48"/>
        <v>0</v>
      </c>
      <c r="AL98" s="61">
        <f t="shared" si="59"/>
        <v>0</v>
      </c>
      <c r="AM98" s="125">
        <f t="shared" si="61"/>
        <v>0</v>
      </c>
      <c r="AN98" s="126">
        <f t="shared" si="62"/>
        <v>0</v>
      </c>
      <c r="AO98" s="130">
        <f t="shared" si="53"/>
        <v>150</v>
      </c>
      <c r="AP98" s="61">
        <f t="shared" si="54"/>
        <v>1266</v>
      </c>
      <c r="AQ98" s="127">
        <f t="shared" si="58"/>
        <v>0</v>
      </c>
      <c r="AR98" s="69"/>
      <c r="AS98" s="61">
        <f t="shared" si="63"/>
        <v>0</v>
      </c>
      <c r="AT98" s="63" t="str">
        <f t="shared" si="55"/>
        <v>NÃO MEDIDO</v>
      </c>
    </row>
    <row r="99" spans="1:46" s="70" customFormat="1" ht="60" customHeight="1">
      <c r="A99" s="53" t="s">
        <v>31</v>
      </c>
      <c r="B99" s="53"/>
      <c r="C99" s="66" t="s">
        <v>281</v>
      </c>
      <c r="D99" s="68" t="s">
        <v>282</v>
      </c>
      <c r="E99" s="71" t="s">
        <v>62</v>
      </c>
      <c r="F99" s="58">
        <v>90</v>
      </c>
      <c r="G99" s="56"/>
      <c r="H99" s="57"/>
      <c r="I99" s="58">
        <f t="shared" si="50"/>
        <v>90</v>
      </c>
      <c r="J99" s="67">
        <v>11.77</v>
      </c>
      <c r="K99" s="65">
        <f t="shared" si="51"/>
        <v>1059.3</v>
      </c>
      <c r="L99" s="59"/>
      <c r="M99" s="124">
        <f t="shared" si="60"/>
        <v>0</v>
      </c>
      <c r="N99" s="60"/>
      <c r="O99" s="60">
        <f t="shared" si="56"/>
        <v>0</v>
      </c>
      <c r="P99" s="60">
        <f t="shared" si="57"/>
        <v>0</v>
      </c>
      <c r="Q99" s="60"/>
      <c r="R99" s="60">
        <f t="shared" si="35"/>
        <v>0</v>
      </c>
      <c r="S99" s="60">
        <f t="shared" si="36"/>
        <v>0</v>
      </c>
      <c r="T99" s="60"/>
      <c r="U99" s="60">
        <f t="shared" si="37"/>
        <v>0</v>
      </c>
      <c r="V99" s="60">
        <f t="shared" si="38"/>
        <v>0</v>
      </c>
      <c r="W99" s="60"/>
      <c r="X99" s="60">
        <f t="shared" si="39"/>
        <v>0</v>
      </c>
      <c r="Y99" s="60">
        <f t="shared" si="40"/>
        <v>0</v>
      </c>
      <c r="Z99" s="60"/>
      <c r="AA99" s="60">
        <f t="shared" si="41"/>
        <v>0</v>
      </c>
      <c r="AB99" s="60">
        <f t="shared" si="42"/>
        <v>0</v>
      </c>
      <c r="AC99" s="60"/>
      <c r="AD99" s="60">
        <f t="shared" si="43"/>
        <v>0</v>
      </c>
      <c r="AE99" s="60">
        <f t="shared" si="44"/>
        <v>0</v>
      </c>
      <c r="AF99" s="60"/>
      <c r="AG99" s="60">
        <f t="shared" si="45"/>
        <v>0</v>
      </c>
      <c r="AH99" s="60">
        <f t="shared" si="46"/>
        <v>0</v>
      </c>
      <c r="AI99" s="60"/>
      <c r="AJ99" s="60">
        <f t="shared" si="47"/>
        <v>0</v>
      </c>
      <c r="AK99" s="60">
        <f t="shared" si="48"/>
        <v>0</v>
      </c>
      <c r="AL99" s="61">
        <f t="shared" si="59"/>
        <v>0</v>
      </c>
      <c r="AM99" s="125">
        <f t="shared" si="61"/>
        <v>0</v>
      </c>
      <c r="AN99" s="126">
        <f t="shared" si="62"/>
        <v>0</v>
      </c>
      <c r="AO99" s="130">
        <f t="shared" si="53"/>
        <v>90</v>
      </c>
      <c r="AP99" s="61">
        <f t="shared" si="54"/>
        <v>1059.3</v>
      </c>
      <c r="AQ99" s="127">
        <f t="shared" si="58"/>
        <v>0</v>
      </c>
      <c r="AR99" s="69"/>
      <c r="AS99" s="61">
        <f t="shared" si="63"/>
        <v>0</v>
      </c>
      <c r="AT99" s="63" t="str">
        <f t="shared" si="55"/>
        <v>NÃO MEDIDO</v>
      </c>
    </row>
    <row r="100" spans="1:46" s="70" customFormat="1" ht="60" customHeight="1">
      <c r="A100" s="53" t="s">
        <v>31</v>
      </c>
      <c r="B100" s="53"/>
      <c r="C100" s="66" t="s">
        <v>102</v>
      </c>
      <c r="D100" s="54" t="s">
        <v>283</v>
      </c>
      <c r="E100" s="71" t="s">
        <v>59</v>
      </c>
      <c r="F100" s="58">
        <v>19</v>
      </c>
      <c r="G100" s="56"/>
      <c r="H100" s="57"/>
      <c r="I100" s="58">
        <f t="shared" si="50"/>
        <v>19</v>
      </c>
      <c r="J100" s="67">
        <v>4.96</v>
      </c>
      <c r="K100" s="65">
        <f t="shared" si="51"/>
        <v>94.24</v>
      </c>
      <c r="L100" s="59"/>
      <c r="M100" s="124">
        <f t="shared" si="60"/>
        <v>0</v>
      </c>
      <c r="N100" s="60"/>
      <c r="O100" s="60">
        <f t="shared" si="56"/>
        <v>0</v>
      </c>
      <c r="P100" s="60">
        <f t="shared" si="57"/>
        <v>0</v>
      </c>
      <c r="Q100" s="60"/>
      <c r="R100" s="60">
        <f t="shared" si="35"/>
        <v>0</v>
      </c>
      <c r="S100" s="60">
        <f t="shared" si="36"/>
        <v>0</v>
      </c>
      <c r="T100" s="60"/>
      <c r="U100" s="60">
        <f t="shared" si="37"/>
        <v>0</v>
      </c>
      <c r="V100" s="60">
        <f t="shared" si="38"/>
        <v>0</v>
      </c>
      <c r="W100" s="60"/>
      <c r="X100" s="60">
        <f t="shared" si="39"/>
        <v>0</v>
      </c>
      <c r="Y100" s="60">
        <f t="shared" si="40"/>
        <v>0</v>
      </c>
      <c r="Z100" s="60"/>
      <c r="AA100" s="60">
        <f t="shared" si="41"/>
        <v>0</v>
      </c>
      <c r="AB100" s="60">
        <f t="shared" si="42"/>
        <v>0</v>
      </c>
      <c r="AC100" s="60"/>
      <c r="AD100" s="60">
        <f t="shared" si="43"/>
        <v>0</v>
      </c>
      <c r="AE100" s="60">
        <f t="shared" si="44"/>
        <v>0</v>
      </c>
      <c r="AF100" s="60"/>
      <c r="AG100" s="60">
        <f t="shared" si="45"/>
        <v>0</v>
      </c>
      <c r="AH100" s="60">
        <f t="shared" si="46"/>
        <v>0</v>
      </c>
      <c r="AI100" s="60"/>
      <c r="AJ100" s="60">
        <f t="shared" si="47"/>
        <v>0</v>
      </c>
      <c r="AK100" s="60">
        <f t="shared" si="48"/>
        <v>0</v>
      </c>
      <c r="AL100" s="61">
        <f t="shared" si="59"/>
        <v>0</v>
      </c>
      <c r="AM100" s="125">
        <f t="shared" si="61"/>
        <v>0</v>
      </c>
      <c r="AN100" s="126">
        <f t="shared" si="62"/>
        <v>0</v>
      </c>
      <c r="AO100" s="130">
        <f t="shared" si="53"/>
        <v>19</v>
      </c>
      <c r="AP100" s="61">
        <f t="shared" si="54"/>
        <v>94.24</v>
      </c>
      <c r="AQ100" s="127">
        <f t="shared" si="58"/>
        <v>0</v>
      </c>
      <c r="AR100" s="69"/>
      <c r="AS100" s="61">
        <f t="shared" si="63"/>
        <v>0</v>
      </c>
      <c r="AT100" s="63" t="str">
        <f t="shared" si="55"/>
        <v>NÃO MEDIDO</v>
      </c>
    </row>
    <row r="101" spans="1:46" s="70" customFormat="1" ht="30" customHeight="1">
      <c r="A101" s="53" t="s">
        <v>31</v>
      </c>
      <c r="B101" s="53"/>
      <c r="C101" s="66" t="s">
        <v>103</v>
      </c>
      <c r="D101" s="68" t="s">
        <v>284</v>
      </c>
      <c r="E101" s="71" t="s">
        <v>59</v>
      </c>
      <c r="F101" s="58">
        <v>26</v>
      </c>
      <c r="G101" s="56"/>
      <c r="H101" s="57"/>
      <c r="I101" s="58">
        <f t="shared" si="50"/>
        <v>26</v>
      </c>
      <c r="J101" s="67">
        <v>3.91</v>
      </c>
      <c r="K101" s="65">
        <f t="shared" si="51"/>
        <v>101.66</v>
      </c>
      <c r="L101" s="59"/>
      <c r="M101" s="124">
        <f t="shared" si="60"/>
        <v>0</v>
      </c>
      <c r="N101" s="60"/>
      <c r="O101" s="60">
        <f t="shared" si="56"/>
        <v>0</v>
      </c>
      <c r="P101" s="60">
        <f t="shared" si="57"/>
        <v>0</v>
      </c>
      <c r="Q101" s="60"/>
      <c r="R101" s="60">
        <f t="shared" si="35"/>
        <v>0</v>
      </c>
      <c r="S101" s="60">
        <f t="shared" si="36"/>
        <v>0</v>
      </c>
      <c r="T101" s="60"/>
      <c r="U101" s="60">
        <f t="shared" si="37"/>
        <v>0</v>
      </c>
      <c r="V101" s="60">
        <f t="shared" si="38"/>
        <v>0</v>
      </c>
      <c r="W101" s="60"/>
      <c r="X101" s="60">
        <f t="shared" si="39"/>
        <v>0</v>
      </c>
      <c r="Y101" s="60">
        <f t="shared" si="40"/>
        <v>0</v>
      </c>
      <c r="Z101" s="60"/>
      <c r="AA101" s="60">
        <f t="shared" si="41"/>
        <v>0</v>
      </c>
      <c r="AB101" s="60">
        <f t="shared" si="42"/>
        <v>0</v>
      </c>
      <c r="AC101" s="60"/>
      <c r="AD101" s="60">
        <f t="shared" si="43"/>
        <v>0</v>
      </c>
      <c r="AE101" s="60">
        <f t="shared" si="44"/>
        <v>0</v>
      </c>
      <c r="AF101" s="60"/>
      <c r="AG101" s="60">
        <f t="shared" si="45"/>
        <v>0</v>
      </c>
      <c r="AH101" s="60">
        <f t="shared" si="46"/>
        <v>0</v>
      </c>
      <c r="AI101" s="60"/>
      <c r="AJ101" s="60">
        <f t="shared" si="47"/>
        <v>0</v>
      </c>
      <c r="AK101" s="60">
        <f t="shared" si="48"/>
        <v>0</v>
      </c>
      <c r="AL101" s="61">
        <f t="shared" si="59"/>
        <v>0</v>
      </c>
      <c r="AM101" s="125">
        <f t="shared" si="61"/>
        <v>0</v>
      </c>
      <c r="AN101" s="126">
        <f t="shared" si="62"/>
        <v>0</v>
      </c>
      <c r="AO101" s="130">
        <f t="shared" si="53"/>
        <v>26</v>
      </c>
      <c r="AP101" s="61">
        <f t="shared" si="54"/>
        <v>101.66</v>
      </c>
      <c r="AQ101" s="127">
        <f t="shared" si="58"/>
        <v>0</v>
      </c>
      <c r="AR101" s="69"/>
      <c r="AS101" s="61">
        <f t="shared" si="63"/>
        <v>0</v>
      </c>
      <c r="AT101" s="63" t="str">
        <f t="shared" si="55"/>
        <v>NÃO MEDIDO</v>
      </c>
    </row>
    <row r="102" spans="1:46" s="70" customFormat="1" ht="30" customHeight="1">
      <c r="A102" s="53" t="s">
        <v>31</v>
      </c>
      <c r="B102" s="53"/>
      <c r="C102" s="66" t="s">
        <v>119</v>
      </c>
      <c r="D102" s="68" t="s">
        <v>285</v>
      </c>
      <c r="E102" s="71" t="s">
        <v>62</v>
      </c>
      <c r="F102" s="58">
        <v>35</v>
      </c>
      <c r="G102" s="56"/>
      <c r="H102" s="57"/>
      <c r="I102" s="58">
        <f t="shared" si="50"/>
        <v>35</v>
      </c>
      <c r="J102" s="67">
        <v>67.12</v>
      </c>
      <c r="K102" s="65">
        <f t="shared" si="51"/>
        <v>2349.1999999999998</v>
      </c>
      <c r="L102" s="59"/>
      <c r="M102" s="124">
        <f t="shared" si="60"/>
        <v>0</v>
      </c>
      <c r="N102" s="60"/>
      <c r="O102" s="60">
        <f t="shared" si="56"/>
        <v>0</v>
      </c>
      <c r="P102" s="60">
        <f t="shared" si="57"/>
        <v>0</v>
      </c>
      <c r="Q102" s="60"/>
      <c r="R102" s="60">
        <f t="shared" si="35"/>
        <v>0</v>
      </c>
      <c r="S102" s="60">
        <f t="shared" si="36"/>
        <v>0</v>
      </c>
      <c r="T102" s="60"/>
      <c r="U102" s="60">
        <f t="shared" si="37"/>
        <v>0</v>
      </c>
      <c r="V102" s="60">
        <f t="shared" si="38"/>
        <v>0</v>
      </c>
      <c r="W102" s="60"/>
      <c r="X102" s="60">
        <f t="shared" si="39"/>
        <v>0</v>
      </c>
      <c r="Y102" s="60">
        <f t="shared" si="40"/>
        <v>0</v>
      </c>
      <c r="Z102" s="60"/>
      <c r="AA102" s="60">
        <f t="shared" si="41"/>
        <v>0</v>
      </c>
      <c r="AB102" s="60">
        <f t="shared" si="42"/>
        <v>0</v>
      </c>
      <c r="AC102" s="60"/>
      <c r="AD102" s="60">
        <f t="shared" si="43"/>
        <v>0</v>
      </c>
      <c r="AE102" s="60">
        <f t="shared" si="44"/>
        <v>0</v>
      </c>
      <c r="AF102" s="60"/>
      <c r="AG102" s="60">
        <f t="shared" si="45"/>
        <v>0</v>
      </c>
      <c r="AH102" s="60">
        <f t="shared" si="46"/>
        <v>0</v>
      </c>
      <c r="AI102" s="60"/>
      <c r="AJ102" s="60">
        <f t="shared" si="47"/>
        <v>0</v>
      </c>
      <c r="AK102" s="60">
        <f t="shared" si="48"/>
        <v>0</v>
      </c>
      <c r="AL102" s="61">
        <f t="shared" si="59"/>
        <v>0</v>
      </c>
      <c r="AM102" s="125">
        <f t="shared" si="61"/>
        <v>0</v>
      </c>
      <c r="AN102" s="126">
        <f t="shared" si="62"/>
        <v>0</v>
      </c>
      <c r="AO102" s="130">
        <f t="shared" si="53"/>
        <v>35</v>
      </c>
      <c r="AP102" s="61">
        <f t="shared" si="54"/>
        <v>2349.1999999999998</v>
      </c>
      <c r="AQ102" s="127">
        <f t="shared" si="58"/>
        <v>0</v>
      </c>
      <c r="AR102" s="69"/>
      <c r="AS102" s="61">
        <f t="shared" si="63"/>
        <v>0</v>
      </c>
      <c r="AT102" s="63" t="str">
        <f t="shared" si="55"/>
        <v>NÃO MEDIDO</v>
      </c>
    </row>
    <row r="103" spans="1:46" s="70" customFormat="1" ht="52.5" customHeight="1">
      <c r="A103" s="53" t="s">
        <v>31</v>
      </c>
      <c r="B103" s="53"/>
      <c r="C103" s="66" t="s">
        <v>104</v>
      </c>
      <c r="D103" s="68" t="s">
        <v>235</v>
      </c>
      <c r="E103" s="71" t="s">
        <v>59</v>
      </c>
      <c r="F103" s="58">
        <v>32</v>
      </c>
      <c r="G103" s="56"/>
      <c r="H103" s="57"/>
      <c r="I103" s="58">
        <f t="shared" si="50"/>
        <v>32</v>
      </c>
      <c r="J103" s="67">
        <v>63.58</v>
      </c>
      <c r="K103" s="65">
        <f t="shared" si="51"/>
        <v>2034.56</v>
      </c>
      <c r="L103" s="59"/>
      <c r="M103" s="124">
        <f t="shared" si="60"/>
        <v>0</v>
      </c>
      <c r="N103" s="60"/>
      <c r="O103" s="60">
        <f t="shared" si="56"/>
        <v>0</v>
      </c>
      <c r="P103" s="60">
        <f t="shared" si="57"/>
        <v>0</v>
      </c>
      <c r="Q103" s="60"/>
      <c r="R103" s="60">
        <f t="shared" si="35"/>
        <v>0</v>
      </c>
      <c r="S103" s="60">
        <f t="shared" si="36"/>
        <v>0</v>
      </c>
      <c r="T103" s="60"/>
      <c r="U103" s="60">
        <f t="shared" si="37"/>
        <v>0</v>
      </c>
      <c r="V103" s="60">
        <f t="shared" si="38"/>
        <v>0</v>
      </c>
      <c r="W103" s="60"/>
      <c r="X103" s="60">
        <f t="shared" si="39"/>
        <v>0</v>
      </c>
      <c r="Y103" s="60">
        <f t="shared" si="40"/>
        <v>0</v>
      </c>
      <c r="Z103" s="60"/>
      <c r="AA103" s="60">
        <f t="shared" si="41"/>
        <v>0</v>
      </c>
      <c r="AB103" s="60">
        <f t="shared" si="42"/>
        <v>0</v>
      </c>
      <c r="AC103" s="60"/>
      <c r="AD103" s="60">
        <f t="shared" si="43"/>
        <v>0</v>
      </c>
      <c r="AE103" s="60">
        <f t="shared" si="44"/>
        <v>0</v>
      </c>
      <c r="AF103" s="60"/>
      <c r="AG103" s="60">
        <f t="shared" si="45"/>
        <v>0</v>
      </c>
      <c r="AH103" s="60">
        <f t="shared" si="46"/>
        <v>0</v>
      </c>
      <c r="AI103" s="60"/>
      <c r="AJ103" s="60">
        <f t="shared" si="47"/>
        <v>0</v>
      </c>
      <c r="AK103" s="60">
        <f t="shared" si="48"/>
        <v>0</v>
      </c>
      <c r="AL103" s="61">
        <f t="shared" si="59"/>
        <v>0</v>
      </c>
      <c r="AM103" s="125">
        <f t="shared" si="61"/>
        <v>0</v>
      </c>
      <c r="AN103" s="126">
        <f t="shared" si="62"/>
        <v>0</v>
      </c>
      <c r="AO103" s="130">
        <f t="shared" si="53"/>
        <v>32</v>
      </c>
      <c r="AP103" s="61">
        <f t="shared" si="54"/>
        <v>2034.56</v>
      </c>
      <c r="AQ103" s="127">
        <f t="shared" si="58"/>
        <v>0</v>
      </c>
      <c r="AR103" s="69"/>
      <c r="AS103" s="61">
        <f t="shared" si="63"/>
        <v>0</v>
      </c>
      <c r="AT103" s="63" t="str">
        <f t="shared" si="55"/>
        <v>NÃO MEDIDO</v>
      </c>
    </row>
    <row r="104" spans="1:46" s="70" customFormat="1" ht="47.25" customHeight="1">
      <c r="A104" s="53" t="s">
        <v>31</v>
      </c>
      <c r="B104" s="53"/>
      <c r="C104" s="66" t="s">
        <v>105</v>
      </c>
      <c r="D104" s="54" t="s">
        <v>286</v>
      </c>
      <c r="E104" s="71" t="s">
        <v>59</v>
      </c>
      <c r="F104" s="58">
        <v>5</v>
      </c>
      <c r="G104" s="56"/>
      <c r="H104" s="57"/>
      <c r="I104" s="58">
        <f t="shared" si="50"/>
        <v>5</v>
      </c>
      <c r="J104" s="67">
        <v>73.34</v>
      </c>
      <c r="K104" s="65">
        <f t="shared" si="51"/>
        <v>366.7</v>
      </c>
      <c r="L104" s="59"/>
      <c r="M104" s="124">
        <f t="shared" si="60"/>
        <v>0</v>
      </c>
      <c r="N104" s="60"/>
      <c r="O104" s="60">
        <f t="shared" si="56"/>
        <v>0</v>
      </c>
      <c r="P104" s="60">
        <f t="shared" si="57"/>
        <v>0</v>
      </c>
      <c r="Q104" s="60"/>
      <c r="R104" s="60">
        <f t="shared" si="35"/>
        <v>0</v>
      </c>
      <c r="S104" s="60">
        <f t="shared" si="36"/>
        <v>0</v>
      </c>
      <c r="T104" s="60"/>
      <c r="U104" s="60">
        <f t="shared" si="37"/>
        <v>0</v>
      </c>
      <c r="V104" s="60">
        <f t="shared" si="38"/>
        <v>0</v>
      </c>
      <c r="W104" s="60"/>
      <c r="X104" s="60">
        <f t="shared" si="39"/>
        <v>0</v>
      </c>
      <c r="Y104" s="60">
        <f t="shared" si="40"/>
        <v>0</v>
      </c>
      <c r="Z104" s="60"/>
      <c r="AA104" s="60">
        <f t="shared" si="41"/>
        <v>0</v>
      </c>
      <c r="AB104" s="60">
        <f t="shared" si="42"/>
        <v>0</v>
      </c>
      <c r="AC104" s="60"/>
      <c r="AD104" s="60">
        <f t="shared" si="43"/>
        <v>0</v>
      </c>
      <c r="AE104" s="60">
        <f t="shared" si="44"/>
        <v>0</v>
      </c>
      <c r="AF104" s="60"/>
      <c r="AG104" s="60">
        <f t="shared" si="45"/>
        <v>0</v>
      </c>
      <c r="AH104" s="60">
        <f t="shared" si="46"/>
        <v>0</v>
      </c>
      <c r="AI104" s="60"/>
      <c r="AJ104" s="60">
        <f t="shared" si="47"/>
        <v>0</v>
      </c>
      <c r="AK104" s="60">
        <f t="shared" si="48"/>
        <v>0</v>
      </c>
      <c r="AL104" s="61">
        <f t="shared" si="59"/>
        <v>0</v>
      </c>
      <c r="AM104" s="125">
        <f t="shared" si="61"/>
        <v>0</v>
      </c>
      <c r="AN104" s="126">
        <f t="shared" si="62"/>
        <v>0</v>
      </c>
      <c r="AO104" s="130">
        <f t="shared" si="53"/>
        <v>5</v>
      </c>
      <c r="AP104" s="61">
        <f t="shared" si="54"/>
        <v>366.7</v>
      </c>
      <c r="AQ104" s="127">
        <f t="shared" si="58"/>
        <v>0</v>
      </c>
      <c r="AR104" s="139"/>
      <c r="AS104" s="61">
        <f t="shared" si="63"/>
        <v>0</v>
      </c>
      <c r="AT104" s="63" t="str">
        <f t="shared" si="55"/>
        <v>NÃO MEDIDO</v>
      </c>
    </row>
    <row r="105" spans="1:46" s="70" customFormat="1" ht="60" customHeight="1">
      <c r="A105" s="53" t="s">
        <v>31</v>
      </c>
      <c r="B105" s="53"/>
      <c r="C105" s="66" t="s">
        <v>106</v>
      </c>
      <c r="D105" s="68" t="s">
        <v>287</v>
      </c>
      <c r="E105" s="71" t="s">
        <v>59</v>
      </c>
      <c r="F105" s="58">
        <v>7</v>
      </c>
      <c r="G105" s="56"/>
      <c r="H105" s="57"/>
      <c r="I105" s="58">
        <f t="shared" si="50"/>
        <v>7</v>
      </c>
      <c r="J105" s="67">
        <v>125.87</v>
      </c>
      <c r="K105" s="65">
        <f t="shared" si="51"/>
        <v>881.09</v>
      </c>
      <c r="L105" s="59"/>
      <c r="M105" s="124">
        <f t="shared" si="60"/>
        <v>0</v>
      </c>
      <c r="N105" s="60"/>
      <c r="O105" s="60">
        <f t="shared" si="56"/>
        <v>0</v>
      </c>
      <c r="P105" s="60">
        <f t="shared" si="57"/>
        <v>0</v>
      </c>
      <c r="Q105" s="60"/>
      <c r="R105" s="60">
        <f t="shared" si="35"/>
        <v>0</v>
      </c>
      <c r="S105" s="60">
        <f t="shared" si="36"/>
        <v>0</v>
      </c>
      <c r="T105" s="60"/>
      <c r="U105" s="60">
        <f t="shared" si="37"/>
        <v>0</v>
      </c>
      <c r="V105" s="60">
        <f t="shared" si="38"/>
        <v>0</v>
      </c>
      <c r="W105" s="60"/>
      <c r="X105" s="60">
        <f t="shared" si="39"/>
        <v>0</v>
      </c>
      <c r="Y105" s="60">
        <f t="shared" si="40"/>
        <v>0</v>
      </c>
      <c r="Z105" s="60"/>
      <c r="AA105" s="60">
        <f t="shared" si="41"/>
        <v>0</v>
      </c>
      <c r="AB105" s="60">
        <f t="shared" si="42"/>
        <v>0</v>
      </c>
      <c r="AC105" s="60"/>
      <c r="AD105" s="60">
        <f t="shared" si="43"/>
        <v>0</v>
      </c>
      <c r="AE105" s="60">
        <f t="shared" si="44"/>
        <v>0</v>
      </c>
      <c r="AF105" s="60"/>
      <c r="AG105" s="60">
        <f t="shared" si="45"/>
        <v>0</v>
      </c>
      <c r="AH105" s="60">
        <f t="shared" si="46"/>
        <v>0</v>
      </c>
      <c r="AI105" s="60"/>
      <c r="AJ105" s="60">
        <f t="shared" si="47"/>
        <v>0</v>
      </c>
      <c r="AK105" s="60">
        <f t="shared" si="48"/>
        <v>0</v>
      </c>
      <c r="AL105" s="61">
        <f t="shared" si="59"/>
        <v>0</v>
      </c>
      <c r="AM105" s="125">
        <f t="shared" si="61"/>
        <v>0</v>
      </c>
      <c r="AN105" s="126">
        <f t="shared" si="62"/>
        <v>0</v>
      </c>
      <c r="AO105" s="130">
        <f t="shared" si="53"/>
        <v>7</v>
      </c>
      <c r="AP105" s="61">
        <f t="shared" si="54"/>
        <v>881.09</v>
      </c>
      <c r="AQ105" s="127">
        <f t="shared" si="58"/>
        <v>0</v>
      </c>
      <c r="AR105" s="69"/>
      <c r="AS105" s="61">
        <f t="shared" si="63"/>
        <v>0</v>
      </c>
      <c r="AT105" s="63" t="str">
        <f t="shared" si="55"/>
        <v>NÃO MEDIDO</v>
      </c>
    </row>
    <row r="106" spans="1:46" s="70" customFormat="1" ht="30" customHeight="1">
      <c r="A106" s="53" t="s">
        <v>31</v>
      </c>
      <c r="B106" s="53"/>
      <c r="C106" s="66" t="s">
        <v>123</v>
      </c>
      <c r="D106" s="68" t="s">
        <v>288</v>
      </c>
      <c r="E106" s="71" t="s">
        <v>59</v>
      </c>
      <c r="F106" s="58">
        <v>2</v>
      </c>
      <c r="G106" s="56"/>
      <c r="H106" s="57"/>
      <c r="I106" s="58">
        <f t="shared" si="50"/>
        <v>2</v>
      </c>
      <c r="J106" s="67">
        <v>7.69</v>
      </c>
      <c r="K106" s="65">
        <f t="shared" si="51"/>
        <v>15.38</v>
      </c>
      <c r="L106" s="59"/>
      <c r="M106" s="124">
        <f t="shared" si="60"/>
        <v>0</v>
      </c>
      <c r="N106" s="60"/>
      <c r="O106" s="60">
        <f t="shared" si="56"/>
        <v>0</v>
      </c>
      <c r="P106" s="60">
        <f t="shared" si="57"/>
        <v>0</v>
      </c>
      <c r="Q106" s="60"/>
      <c r="R106" s="60">
        <f t="shared" si="35"/>
        <v>0</v>
      </c>
      <c r="S106" s="60">
        <f t="shared" si="36"/>
        <v>0</v>
      </c>
      <c r="T106" s="60"/>
      <c r="U106" s="60">
        <f t="shared" si="37"/>
        <v>0</v>
      </c>
      <c r="V106" s="60">
        <f t="shared" si="38"/>
        <v>0</v>
      </c>
      <c r="W106" s="60"/>
      <c r="X106" s="60">
        <f t="shared" si="39"/>
        <v>0</v>
      </c>
      <c r="Y106" s="60">
        <f t="shared" si="40"/>
        <v>0</v>
      </c>
      <c r="Z106" s="60"/>
      <c r="AA106" s="60">
        <f t="shared" si="41"/>
        <v>0</v>
      </c>
      <c r="AB106" s="60">
        <f t="shared" si="42"/>
        <v>0</v>
      </c>
      <c r="AC106" s="60"/>
      <c r="AD106" s="60">
        <f t="shared" si="43"/>
        <v>0</v>
      </c>
      <c r="AE106" s="60">
        <f t="shared" si="44"/>
        <v>0</v>
      </c>
      <c r="AF106" s="60"/>
      <c r="AG106" s="60">
        <f t="shared" si="45"/>
        <v>0</v>
      </c>
      <c r="AH106" s="60">
        <f t="shared" si="46"/>
        <v>0</v>
      </c>
      <c r="AI106" s="60"/>
      <c r="AJ106" s="60">
        <f t="shared" si="47"/>
        <v>0</v>
      </c>
      <c r="AK106" s="60">
        <f t="shared" si="48"/>
        <v>0</v>
      </c>
      <c r="AL106" s="61">
        <f t="shared" si="59"/>
        <v>0</v>
      </c>
      <c r="AM106" s="125">
        <f t="shared" si="61"/>
        <v>0</v>
      </c>
      <c r="AN106" s="126">
        <f t="shared" si="62"/>
        <v>0</v>
      </c>
      <c r="AO106" s="130">
        <f t="shared" si="53"/>
        <v>2</v>
      </c>
      <c r="AP106" s="61">
        <f t="shared" si="54"/>
        <v>15.38</v>
      </c>
      <c r="AQ106" s="127">
        <f t="shared" si="58"/>
        <v>0</v>
      </c>
      <c r="AR106" s="69"/>
      <c r="AS106" s="61">
        <f t="shared" si="63"/>
        <v>0</v>
      </c>
      <c r="AT106" s="63" t="str">
        <f t="shared" si="55"/>
        <v>NÃO MEDIDO</v>
      </c>
    </row>
    <row r="107" spans="1:46" s="70" customFormat="1" ht="30" customHeight="1">
      <c r="A107" s="53" t="s">
        <v>31</v>
      </c>
      <c r="B107" s="53"/>
      <c r="C107" s="66" t="s">
        <v>289</v>
      </c>
      <c r="D107" s="68" t="s">
        <v>290</v>
      </c>
      <c r="E107" s="71" t="s">
        <v>59</v>
      </c>
      <c r="F107" s="58">
        <v>2</v>
      </c>
      <c r="G107" s="56"/>
      <c r="H107" s="57"/>
      <c r="I107" s="58">
        <f t="shared" si="50"/>
        <v>2</v>
      </c>
      <c r="J107" s="67">
        <v>13.15</v>
      </c>
      <c r="K107" s="65">
        <f t="shared" si="51"/>
        <v>26.3</v>
      </c>
      <c r="L107" s="59"/>
      <c r="M107" s="124">
        <f t="shared" si="60"/>
        <v>0</v>
      </c>
      <c r="N107" s="60"/>
      <c r="O107" s="60">
        <f t="shared" si="56"/>
        <v>0</v>
      </c>
      <c r="P107" s="60">
        <f t="shared" si="57"/>
        <v>0</v>
      </c>
      <c r="Q107" s="60"/>
      <c r="R107" s="60">
        <f t="shared" si="35"/>
        <v>0</v>
      </c>
      <c r="S107" s="60">
        <f t="shared" si="36"/>
        <v>0</v>
      </c>
      <c r="T107" s="60"/>
      <c r="U107" s="60">
        <f t="shared" si="37"/>
        <v>0</v>
      </c>
      <c r="V107" s="60">
        <f t="shared" si="38"/>
        <v>0</v>
      </c>
      <c r="W107" s="60"/>
      <c r="X107" s="60">
        <f t="shared" si="39"/>
        <v>0</v>
      </c>
      <c r="Y107" s="60">
        <f t="shared" si="40"/>
        <v>0</v>
      </c>
      <c r="Z107" s="60"/>
      <c r="AA107" s="60">
        <f t="shared" si="41"/>
        <v>0</v>
      </c>
      <c r="AB107" s="60">
        <f t="shared" si="42"/>
        <v>0</v>
      </c>
      <c r="AC107" s="60"/>
      <c r="AD107" s="60">
        <f t="shared" si="43"/>
        <v>0</v>
      </c>
      <c r="AE107" s="60">
        <f t="shared" si="44"/>
        <v>0</v>
      </c>
      <c r="AF107" s="60"/>
      <c r="AG107" s="60">
        <f t="shared" si="45"/>
        <v>0</v>
      </c>
      <c r="AH107" s="60">
        <f t="shared" si="46"/>
        <v>0</v>
      </c>
      <c r="AI107" s="60"/>
      <c r="AJ107" s="60">
        <f t="shared" si="47"/>
        <v>0</v>
      </c>
      <c r="AK107" s="60">
        <f t="shared" si="48"/>
        <v>0</v>
      </c>
      <c r="AL107" s="61">
        <f t="shared" si="59"/>
        <v>0</v>
      </c>
      <c r="AM107" s="125">
        <f t="shared" si="61"/>
        <v>0</v>
      </c>
      <c r="AN107" s="126">
        <f t="shared" si="62"/>
        <v>0</v>
      </c>
      <c r="AO107" s="130">
        <f t="shared" si="53"/>
        <v>2</v>
      </c>
      <c r="AP107" s="61">
        <f t="shared" si="54"/>
        <v>26.3</v>
      </c>
      <c r="AQ107" s="127">
        <f t="shared" si="58"/>
        <v>0</v>
      </c>
      <c r="AR107" s="69"/>
      <c r="AS107" s="61">
        <f t="shared" si="63"/>
        <v>0</v>
      </c>
      <c r="AT107" s="63" t="str">
        <f t="shared" si="55"/>
        <v>NÃO MEDIDO</v>
      </c>
    </row>
    <row r="108" spans="1:46" s="70" customFormat="1" ht="30" customHeight="1">
      <c r="A108" s="53" t="s">
        <v>31</v>
      </c>
      <c r="B108" s="53"/>
      <c r="C108" s="66" t="s">
        <v>291</v>
      </c>
      <c r="D108" s="68" t="s">
        <v>292</v>
      </c>
      <c r="E108" s="71" t="s">
        <v>59</v>
      </c>
      <c r="F108" s="58">
        <v>1</v>
      </c>
      <c r="G108" s="56"/>
      <c r="H108" s="57"/>
      <c r="I108" s="58">
        <f t="shared" si="50"/>
        <v>1</v>
      </c>
      <c r="J108" s="67">
        <v>368.46</v>
      </c>
      <c r="K108" s="65">
        <f t="shared" si="51"/>
        <v>368.46</v>
      </c>
      <c r="L108" s="59"/>
      <c r="M108" s="124">
        <f t="shared" si="60"/>
        <v>0</v>
      </c>
      <c r="N108" s="60"/>
      <c r="O108" s="60">
        <f t="shared" si="56"/>
        <v>0</v>
      </c>
      <c r="P108" s="60">
        <f t="shared" si="57"/>
        <v>0</v>
      </c>
      <c r="Q108" s="60"/>
      <c r="R108" s="60">
        <f t="shared" si="35"/>
        <v>0</v>
      </c>
      <c r="S108" s="60">
        <f t="shared" si="36"/>
        <v>0</v>
      </c>
      <c r="T108" s="60"/>
      <c r="U108" s="60">
        <f t="shared" si="37"/>
        <v>0</v>
      </c>
      <c r="V108" s="60">
        <f t="shared" si="38"/>
        <v>0</v>
      </c>
      <c r="W108" s="60"/>
      <c r="X108" s="60">
        <f t="shared" si="39"/>
        <v>0</v>
      </c>
      <c r="Y108" s="60">
        <f t="shared" si="40"/>
        <v>0</v>
      </c>
      <c r="Z108" s="60"/>
      <c r="AA108" s="60">
        <f t="shared" si="41"/>
        <v>0</v>
      </c>
      <c r="AB108" s="60">
        <f t="shared" si="42"/>
        <v>0</v>
      </c>
      <c r="AC108" s="60"/>
      <c r="AD108" s="60">
        <f t="shared" si="43"/>
        <v>0</v>
      </c>
      <c r="AE108" s="60">
        <f t="shared" si="44"/>
        <v>0</v>
      </c>
      <c r="AF108" s="60"/>
      <c r="AG108" s="60">
        <f t="shared" si="45"/>
        <v>0</v>
      </c>
      <c r="AH108" s="60">
        <f t="shared" si="46"/>
        <v>0</v>
      </c>
      <c r="AI108" s="60"/>
      <c r="AJ108" s="60">
        <f t="shared" si="47"/>
        <v>0</v>
      </c>
      <c r="AK108" s="60">
        <f t="shared" si="48"/>
        <v>0</v>
      </c>
      <c r="AL108" s="61">
        <f t="shared" si="59"/>
        <v>0</v>
      </c>
      <c r="AM108" s="125">
        <f t="shared" si="61"/>
        <v>0</v>
      </c>
      <c r="AN108" s="126">
        <f t="shared" si="62"/>
        <v>0</v>
      </c>
      <c r="AO108" s="130">
        <f t="shared" si="53"/>
        <v>1</v>
      </c>
      <c r="AP108" s="61">
        <f t="shared" si="54"/>
        <v>368.46</v>
      </c>
      <c r="AQ108" s="127">
        <f t="shared" si="58"/>
        <v>0</v>
      </c>
      <c r="AR108" s="69"/>
      <c r="AS108" s="61">
        <f t="shared" si="63"/>
        <v>0</v>
      </c>
      <c r="AT108" s="63" t="str">
        <f t="shared" si="55"/>
        <v>NÃO MEDIDO</v>
      </c>
    </row>
    <row r="109" spans="1:46" s="70" customFormat="1" ht="60" customHeight="1">
      <c r="A109" s="53" t="s">
        <v>31</v>
      </c>
      <c r="B109" s="53"/>
      <c r="C109" s="66" t="s">
        <v>107</v>
      </c>
      <c r="D109" s="68" t="s">
        <v>293</v>
      </c>
      <c r="E109" s="71" t="s">
        <v>59</v>
      </c>
      <c r="F109" s="58">
        <v>20</v>
      </c>
      <c r="G109" s="56"/>
      <c r="H109" s="57"/>
      <c r="I109" s="58">
        <f t="shared" si="50"/>
        <v>20</v>
      </c>
      <c r="J109" s="67">
        <v>22.99</v>
      </c>
      <c r="K109" s="65">
        <f t="shared" si="51"/>
        <v>459.8</v>
      </c>
      <c r="L109" s="59"/>
      <c r="M109" s="124">
        <f t="shared" si="60"/>
        <v>0</v>
      </c>
      <c r="N109" s="60"/>
      <c r="O109" s="60">
        <f t="shared" si="56"/>
        <v>0</v>
      </c>
      <c r="P109" s="60">
        <f t="shared" si="57"/>
        <v>0</v>
      </c>
      <c r="Q109" s="60"/>
      <c r="R109" s="60">
        <f t="shared" si="35"/>
        <v>0</v>
      </c>
      <c r="S109" s="60">
        <f t="shared" si="36"/>
        <v>0</v>
      </c>
      <c r="T109" s="60"/>
      <c r="U109" s="60">
        <f t="shared" si="37"/>
        <v>0</v>
      </c>
      <c r="V109" s="60">
        <f t="shared" si="38"/>
        <v>0</v>
      </c>
      <c r="W109" s="60"/>
      <c r="X109" s="60">
        <f t="shared" si="39"/>
        <v>0</v>
      </c>
      <c r="Y109" s="60">
        <f t="shared" si="40"/>
        <v>0</v>
      </c>
      <c r="Z109" s="60"/>
      <c r="AA109" s="60">
        <f t="shared" si="41"/>
        <v>0</v>
      </c>
      <c r="AB109" s="60">
        <f t="shared" si="42"/>
        <v>0</v>
      </c>
      <c r="AC109" s="60"/>
      <c r="AD109" s="60">
        <f t="shared" si="43"/>
        <v>0</v>
      </c>
      <c r="AE109" s="60">
        <f t="shared" si="44"/>
        <v>0</v>
      </c>
      <c r="AF109" s="60"/>
      <c r="AG109" s="60">
        <f t="shared" si="45"/>
        <v>0</v>
      </c>
      <c r="AH109" s="60">
        <f t="shared" si="46"/>
        <v>0</v>
      </c>
      <c r="AI109" s="60"/>
      <c r="AJ109" s="60">
        <f t="shared" si="47"/>
        <v>0</v>
      </c>
      <c r="AK109" s="60">
        <f t="shared" si="48"/>
        <v>0</v>
      </c>
      <c r="AL109" s="61">
        <f t="shared" si="59"/>
        <v>0</v>
      </c>
      <c r="AM109" s="125">
        <f t="shared" si="61"/>
        <v>0</v>
      </c>
      <c r="AN109" s="126">
        <f t="shared" si="62"/>
        <v>0</v>
      </c>
      <c r="AO109" s="130">
        <f t="shared" si="53"/>
        <v>20</v>
      </c>
      <c r="AP109" s="61">
        <f t="shared" si="54"/>
        <v>459.8</v>
      </c>
      <c r="AQ109" s="127">
        <f t="shared" si="58"/>
        <v>0</v>
      </c>
      <c r="AR109" s="69"/>
      <c r="AS109" s="61">
        <f t="shared" si="63"/>
        <v>0</v>
      </c>
      <c r="AT109" s="63" t="str">
        <f t="shared" si="55"/>
        <v>NÃO MEDIDO</v>
      </c>
    </row>
    <row r="110" spans="1:46" s="70" customFormat="1" ht="60" customHeight="1">
      <c r="A110" s="53" t="s">
        <v>31</v>
      </c>
      <c r="B110" s="53"/>
      <c r="C110" s="66" t="s">
        <v>108</v>
      </c>
      <c r="D110" s="68" t="s">
        <v>294</v>
      </c>
      <c r="E110" s="71" t="s">
        <v>59</v>
      </c>
      <c r="F110" s="58">
        <v>18</v>
      </c>
      <c r="G110" s="56"/>
      <c r="H110" s="57"/>
      <c r="I110" s="58">
        <f t="shared" si="50"/>
        <v>18</v>
      </c>
      <c r="J110" s="67">
        <v>279.48</v>
      </c>
      <c r="K110" s="65">
        <f t="shared" si="51"/>
        <v>5030.6400000000003</v>
      </c>
      <c r="L110" s="59"/>
      <c r="M110" s="124">
        <f t="shared" si="60"/>
        <v>0</v>
      </c>
      <c r="N110" s="60"/>
      <c r="O110" s="60">
        <f t="shared" si="56"/>
        <v>0</v>
      </c>
      <c r="P110" s="60">
        <f t="shared" si="57"/>
        <v>0</v>
      </c>
      <c r="Q110" s="60"/>
      <c r="R110" s="60">
        <f t="shared" si="35"/>
        <v>0</v>
      </c>
      <c r="S110" s="60">
        <f t="shared" si="36"/>
        <v>0</v>
      </c>
      <c r="T110" s="60"/>
      <c r="U110" s="60">
        <f t="shared" si="37"/>
        <v>0</v>
      </c>
      <c r="V110" s="60">
        <f t="shared" si="38"/>
        <v>0</v>
      </c>
      <c r="W110" s="60"/>
      <c r="X110" s="60">
        <f t="shared" si="39"/>
        <v>0</v>
      </c>
      <c r="Y110" s="60">
        <f t="shared" si="40"/>
        <v>0</v>
      </c>
      <c r="Z110" s="60"/>
      <c r="AA110" s="60">
        <f t="shared" si="41"/>
        <v>0</v>
      </c>
      <c r="AB110" s="60">
        <f t="shared" si="42"/>
        <v>0</v>
      </c>
      <c r="AC110" s="60"/>
      <c r="AD110" s="60">
        <f t="shared" si="43"/>
        <v>0</v>
      </c>
      <c r="AE110" s="60">
        <f t="shared" si="44"/>
        <v>0</v>
      </c>
      <c r="AF110" s="60"/>
      <c r="AG110" s="60">
        <f t="shared" si="45"/>
        <v>0</v>
      </c>
      <c r="AH110" s="60">
        <f t="shared" si="46"/>
        <v>0</v>
      </c>
      <c r="AI110" s="60"/>
      <c r="AJ110" s="60">
        <f t="shared" si="47"/>
        <v>0</v>
      </c>
      <c r="AK110" s="60">
        <f t="shared" si="48"/>
        <v>0</v>
      </c>
      <c r="AL110" s="61">
        <f t="shared" si="59"/>
        <v>0</v>
      </c>
      <c r="AM110" s="125">
        <f t="shared" si="61"/>
        <v>0</v>
      </c>
      <c r="AN110" s="126">
        <f t="shared" si="62"/>
        <v>0</v>
      </c>
      <c r="AO110" s="130">
        <f t="shared" si="53"/>
        <v>18</v>
      </c>
      <c r="AP110" s="61">
        <f t="shared" si="54"/>
        <v>5030.6400000000003</v>
      </c>
      <c r="AQ110" s="127">
        <f t="shared" si="58"/>
        <v>0</v>
      </c>
      <c r="AR110" s="69"/>
      <c r="AS110" s="61">
        <f t="shared" si="63"/>
        <v>0</v>
      </c>
      <c r="AT110" s="63" t="str">
        <f t="shared" si="55"/>
        <v>NÃO MEDIDO</v>
      </c>
    </row>
    <row r="111" spans="1:46" s="70" customFormat="1" ht="60" customHeight="1">
      <c r="A111" s="53" t="s">
        <v>31</v>
      </c>
      <c r="B111" s="53"/>
      <c r="C111" s="66" t="s">
        <v>295</v>
      </c>
      <c r="D111" s="68" t="s">
        <v>296</v>
      </c>
      <c r="E111" s="71" t="s">
        <v>59</v>
      </c>
      <c r="F111" s="58">
        <v>1</v>
      </c>
      <c r="G111" s="56"/>
      <c r="H111" s="57"/>
      <c r="I111" s="58">
        <f t="shared" si="50"/>
        <v>1</v>
      </c>
      <c r="J111" s="67">
        <v>209.52</v>
      </c>
      <c r="K111" s="65">
        <f t="shared" si="51"/>
        <v>209.52</v>
      </c>
      <c r="L111" s="59"/>
      <c r="M111" s="124">
        <f t="shared" si="60"/>
        <v>0</v>
      </c>
      <c r="N111" s="60"/>
      <c r="O111" s="60">
        <f t="shared" si="56"/>
        <v>0</v>
      </c>
      <c r="P111" s="60">
        <f t="shared" si="57"/>
        <v>0</v>
      </c>
      <c r="Q111" s="60"/>
      <c r="R111" s="60">
        <f t="shared" si="35"/>
        <v>0</v>
      </c>
      <c r="S111" s="60">
        <f t="shared" si="36"/>
        <v>0</v>
      </c>
      <c r="T111" s="60"/>
      <c r="U111" s="60">
        <f t="shared" si="37"/>
        <v>0</v>
      </c>
      <c r="V111" s="60">
        <f t="shared" si="38"/>
        <v>0</v>
      </c>
      <c r="W111" s="60"/>
      <c r="X111" s="60">
        <f t="shared" si="39"/>
        <v>0</v>
      </c>
      <c r="Y111" s="60">
        <f t="shared" si="40"/>
        <v>0</v>
      </c>
      <c r="Z111" s="60"/>
      <c r="AA111" s="60">
        <f t="shared" si="41"/>
        <v>0</v>
      </c>
      <c r="AB111" s="60">
        <f t="shared" si="42"/>
        <v>0</v>
      </c>
      <c r="AC111" s="60"/>
      <c r="AD111" s="60">
        <f t="shared" si="43"/>
        <v>0</v>
      </c>
      <c r="AE111" s="60">
        <f t="shared" si="44"/>
        <v>0</v>
      </c>
      <c r="AF111" s="60"/>
      <c r="AG111" s="60">
        <f t="shared" si="45"/>
        <v>0</v>
      </c>
      <c r="AH111" s="60">
        <f t="shared" si="46"/>
        <v>0</v>
      </c>
      <c r="AI111" s="60"/>
      <c r="AJ111" s="60">
        <f t="shared" si="47"/>
        <v>0</v>
      </c>
      <c r="AK111" s="60">
        <f t="shared" si="48"/>
        <v>0</v>
      </c>
      <c r="AL111" s="61">
        <f t="shared" si="59"/>
        <v>0</v>
      </c>
      <c r="AM111" s="125">
        <f t="shared" si="61"/>
        <v>0</v>
      </c>
      <c r="AN111" s="126">
        <f t="shared" si="62"/>
        <v>0</v>
      </c>
      <c r="AO111" s="130">
        <f t="shared" si="53"/>
        <v>1</v>
      </c>
      <c r="AP111" s="61">
        <f t="shared" si="54"/>
        <v>209.52</v>
      </c>
      <c r="AQ111" s="127">
        <f t="shared" si="58"/>
        <v>0</v>
      </c>
      <c r="AR111" s="69"/>
      <c r="AS111" s="61">
        <f t="shared" si="63"/>
        <v>0</v>
      </c>
      <c r="AT111" s="63" t="str">
        <f t="shared" si="55"/>
        <v>NÃO MEDIDO</v>
      </c>
    </row>
    <row r="112" spans="1:46" s="70" customFormat="1" ht="60" customHeight="1">
      <c r="A112" s="53" t="s">
        <v>31</v>
      </c>
      <c r="B112" s="53"/>
      <c r="C112" s="66" t="s">
        <v>109</v>
      </c>
      <c r="D112" s="68" t="s">
        <v>297</v>
      </c>
      <c r="E112" s="71" t="s">
        <v>59</v>
      </c>
      <c r="F112" s="58">
        <v>100</v>
      </c>
      <c r="G112" s="56"/>
      <c r="H112" s="138"/>
      <c r="I112" s="58">
        <f t="shared" si="50"/>
        <v>100</v>
      </c>
      <c r="J112" s="67">
        <v>1.04</v>
      </c>
      <c r="K112" s="65">
        <f t="shared" si="51"/>
        <v>104</v>
      </c>
      <c r="L112" s="59"/>
      <c r="M112" s="124">
        <f t="shared" si="60"/>
        <v>0</v>
      </c>
      <c r="N112" s="60"/>
      <c r="O112" s="60">
        <f t="shared" si="56"/>
        <v>0</v>
      </c>
      <c r="P112" s="60">
        <f t="shared" si="57"/>
        <v>0</v>
      </c>
      <c r="Q112" s="60"/>
      <c r="R112" s="60">
        <f t="shared" si="35"/>
        <v>0</v>
      </c>
      <c r="S112" s="60">
        <f t="shared" si="36"/>
        <v>0</v>
      </c>
      <c r="T112" s="60"/>
      <c r="U112" s="60">
        <f t="shared" si="37"/>
        <v>0</v>
      </c>
      <c r="V112" s="60">
        <f t="shared" si="38"/>
        <v>0</v>
      </c>
      <c r="W112" s="60"/>
      <c r="X112" s="60">
        <f t="shared" si="39"/>
        <v>0</v>
      </c>
      <c r="Y112" s="60">
        <f t="shared" si="40"/>
        <v>0</v>
      </c>
      <c r="Z112" s="60"/>
      <c r="AA112" s="60">
        <f t="shared" si="41"/>
        <v>0</v>
      </c>
      <c r="AB112" s="60">
        <f t="shared" si="42"/>
        <v>0</v>
      </c>
      <c r="AC112" s="60"/>
      <c r="AD112" s="60">
        <f t="shared" si="43"/>
        <v>0</v>
      </c>
      <c r="AE112" s="60">
        <f t="shared" si="44"/>
        <v>0</v>
      </c>
      <c r="AF112" s="60"/>
      <c r="AG112" s="60">
        <f t="shared" si="45"/>
        <v>0</v>
      </c>
      <c r="AH112" s="60">
        <f t="shared" si="46"/>
        <v>0</v>
      </c>
      <c r="AI112" s="60"/>
      <c r="AJ112" s="60">
        <f t="shared" si="47"/>
        <v>0</v>
      </c>
      <c r="AK112" s="60">
        <f t="shared" si="48"/>
        <v>0</v>
      </c>
      <c r="AL112" s="61">
        <f t="shared" si="59"/>
        <v>0</v>
      </c>
      <c r="AM112" s="125">
        <f t="shared" si="61"/>
        <v>0</v>
      </c>
      <c r="AN112" s="126">
        <f t="shared" si="62"/>
        <v>0</v>
      </c>
      <c r="AO112" s="130">
        <f t="shared" si="53"/>
        <v>100</v>
      </c>
      <c r="AP112" s="61">
        <f t="shared" si="54"/>
        <v>104</v>
      </c>
      <c r="AQ112" s="127">
        <f t="shared" si="58"/>
        <v>0</v>
      </c>
      <c r="AR112" s="69"/>
      <c r="AS112" s="61">
        <f t="shared" si="63"/>
        <v>0</v>
      </c>
      <c r="AT112" s="63" t="str">
        <f t="shared" si="55"/>
        <v>NÃO MEDIDO</v>
      </c>
    </row>
    <row r="113" spans="1:46" s="70" customFormat="1" ht="48.75" customHeight="1">
      <c r="A113" s="53" t="s">
        <v>31</v>
      </c>
      <c r="B113" s="53"/>
      <c r="C113" s="66" t="s">
        <v>110</v>
      </c>
      <c r="D113" s="54" t="s">
        <v>298</v>
      </c>
      <c r="E113" s="71" t="s">
        <v>59</v>
      </c>
      <c r="F113" s="58">
        <v>30</v>
      </c>
      <c r="G113" s="56"/>
      <c r="H113" s="57"/>
      <c r="I113" s="58">
        <f t="shared" si="50"/>
        <v>30</v>
      </c>
      <c r="J113" s="67">
        <v>1.07</v>
      </c>
      <c r="K113" s="65">
        <f t="shared" si="51"/>
        <v>32.1</v>
      </c>
      <c r="L113" s="59"/>
      <c r="M113" s="124">
        <f t="shared" si="60"/>
        <v>0</v>
      </c>
      <c r="N113" s="60"/>
      <c r="O113" s="60">
        <f t="shared" si="56"/>
        <v>0</v>
      </c>
      <c r="P113" s="60">
        <f t="shared" si="57"/>
        <v>0</v>
      </c>
      <c r="Q113" s="60"/>
      <c r="R113" s="60">
        <f t="shared" si="35"/>
        <v>0</v>
      </c>
      <c r="S113" s="60">
        <f t="shared" si="36"/>
        <v>0</v>
      </c>
      <c r="T113" s="60"/>
      <c r="U113" s="60">
        <f t="shared" si="37"/>
        <v>0</v>
      </c>
      <c r="V113" s="60">
        <f t="shared" si="38"/>
        <v>0</v>
      </c>
      <c r="W113" s="60"/>
      <c r="X113" s="60">
        <f t="shared" si="39"/>
        <v>0</v>
      </c>
      <c r="Y113" s="60">
        <f t="shared" si="40"/>
        <v>0</v>
      </c>
      <c r="Z113" s="60"/>
      <c r="AA113" s="60">
        <f t="shared" si="41"/>
        <v>0</v>
      </c>
      <c r="AB113" s="60">
        <f t="shared" si="42"/>
        <v>0</v>
      </c>
      <c r="AC113" s="60"/>
      <c r="AD113" s="60">
        <f t="shared" si="43"/>
        <v>0</v>
      </c>
      <c r="AE113" s="60">
        <f t="shared" si="44"/>
        <v>0</v>
      </c>
      <c r="AF113" s="60"/>
      <c r="AG113" s="60">
        <f t="shared" si="45"/>
        <v>0</v>
      </c>
      <c r="AH113" s="60">
        <f t="shared" si="46"/>
        <v>0</v>
      </c>
      <c r="AI113" s="60"/>
      <c r="AJ113" s="60">
        <f t="shared" si="47"/>
        <v>0</v>
      </c>
      <c r="AK113" s="60">
        <f t="shared" si="48"/>
        <v>0</v>
      </c>
      <c r="AL113" s="61">
        <f t="shared" si="59"/>
        <v>0</v>
      </c>
      <c r="AM113" s="125">
        <f t="shared" si="61"/>
        <v>0</v>
      </c>
      <c r="AN113" s="126">
        <f t="shared" si="62"/>
        <v>0</v>
      </c>
      <c r="AO113" s="130">
        <f t="shared" si="53"/>
        <v>30</v>
      </c>
      <c r="AP113" s="61">
        <f t="shared" si="54"/>
        <v>32.1</v>
      </c>
      <c r="AQ113" s="127">
        <f t="shared" si="58"/>
        <v>0</v>
      </c>
      <c r="AR113" s="69"/>
      <c r="AS113" s="61">
        <f t="shared" si="63"/>
        <v>0</v>
      </c>
      <c r="AT113" s="63" t="str">
        <f t="shared" si="55"/>
        <v>NÃO MEDIDO</v>
      </c>
    </row>
    <row r="114" spans="1:46" s="70" customFormat="1" ht="43.5" customHeight="1">
      <c r="A114" s="53" t="s">
        <v>31</v>
      </c>
      <c r="B114" s="53"/>
      <c r="C114" s="66" t="s">
        <v>111</v>
      </c>
      <c r="D114" s="68" t="s">
        <v>299</v>
      </c>
      <c r="E114" s="71" t="s">
        <v>59</v>
      </c>
      <c r="F114" s="58">
        <v>25</v>
      </c>
      <c r="G114" s="56"/>
      <c r="H114" s="140"/>
      <c r="I114" s="58">
        <f t="shared" si="50"/>
        <v>25</v>
      </c>
      <c r="J114" s="67">
        <v>1.1499999999999999</v>
      </c>
      <c r="K114" s="65">
        <f t="shared" si="51"/>
        <v>28.75</v>
      </c>
      <c r="L114" s="59"/>
      <c r="M114" s="124">
        <f t="shared" si="60"/>
        <v>0</v>
      </c>
      <c r="N114" s="60"/>
      <c r="O114" s="60">
        <f t="shared" si="56"/>
        <v>0</v>
      </c>
      <c r="P114" s="60">
        <f t="shared" si="57"/>
        <v>0</v>
      </c>
      <c r="Q114" s="60"/>
      <c r="R114" s="60">
        <f t="shared" si="35"/>
        <v>0</v>
      </c>
      <c r="S114" s="60">
        <f t="shared" si="36"/>
        <v>0</v>
      </c>
      <c r="T114" s="60"/>
      <c r="U114" s="60">
        <f t="shared" si="37"/>
        <v>0</v>
      </c>
      <c r="V114" s="60">
        <f t="shared" si="38"/>
        <v>0</v>
      </c>
      <c r="W114" s="60"/>
      <c r="X114" s="60">
        <f t="shared" si="39"/>
        <v>0</v>
      </c>
      <c r="Y114" s="60">
        <f t="shared" si="40"/>
        <v>0</v>
      </c>
      <c r="Z114" s="60"/>
      <c r="AA114" s="60">
        <f t="shared" si="41"/>
        <v>0</v>
      </c>
      <c r="AB114" s="60">
        <f t="shared" si="42"/>
        <v>0</v>
      </c>
      <c r="AC114" s="60"/>
      <c r="AD114" s="60">
        <f t="shared" si="43"/>
        <v>0</v>
      </c>
      <c r="AE114" s="60">
        <f t="shared" si="44"/>
        <v>0</v>
      </c>
      <c r="AF114" s="60"/>
      <c r="AG114" s="60">
        <f t="shared" si="45"/>
        <v>0</v>
      </c>
      <c r="AH114" s="60">
        <f t="shared" si="46"/>
        <v>0</v>
      </c>
      <c r="AI114" s="60"/>
      <c r="AJ114" s="60">
        <f t="shared" si="47"/>
        <v>0</v>
      </c>
      <c r="AK114" s="60">
        <f t="shared" si="48"/>
        <v>0</v>
      </c>
      <c r="AL114" s="61">
        <f t="shared" si="59"/>
        <v>0</v>
      </c>
      <c r="AM114" s="125">
        <f t="shared" si="61"/>
        <v>0</v>
      </c>
      <c r="AN114" s="126">
        <f t="shared" si="62"/>
        <v>0</v>
      </c>
      <c r="AO114" s="130">
        <f t="shared" si="53"/>
        <v>25</v>
      </c>
      <c r="AP114" s="61">
        <f t="shared" si="54"/>
        <v>28.75</v>
      </c>
      <c r="AQ114" s="127">
        <f t="shared" si="58"/>
        <v>0</v>
      </c>
      <c r="AR114" s="69"/>
      <c r="AS114" s="61">
        <f t="shared" si="63"/>
        <v>0</v>
      </c>
      <c r="AT114" s="63" t="str">
        <f t="shared" si="55"/>
        <v>NÃO MEDIDO</v>
      </c>
    </row>
    <row r="115" spans="1:46" s="70" customFormat="1" ht="53.25" customHeight="1">
      <c r="A115" s="53" t="s">
        <v>31</v>
      </c>
      <c r="B115" s="53"/>
      <c r="C115" s="66" t="s">
        <v>300</v>
      </c>
      <c r="D115" s="68" t="s">
        <v>301</v>
      </c>
      <c r="E115" s="71" t="s">
        <v>59</v>
      </c>
      <c r="F115" s="58">
        <v>1</v>
      </c>
      <c r="G115" s="56"/>
      <c r="H115" s="57"/>
      <c r="I115" s="58">
        <f t="shared" si="50"/>
        <v>1</v>
      </c>
      <c r="J115" s="67">
        <v>38.799999999999997</v>
      </c>
      <c r="K115" s="65">
        <f t="shared" si="51"/>
        <v>38.799999999999997</v>
      </c>
      <c r="L115" s="59"/>
      <c r="M115" s="124">
        <f t="shared" si="60"/>
        <v>0</v>
      </c>
      <c r="N115" s="60"/>
      <c r="O115" s="60">
        <f t="shared" si="56"/>
        <v>0</v>
      </c>
      <c r="P115" s="60">
        <f t="shared" si="57"/>
        <v>0</v>
      </c>
      <c r="Q115" s="60"/>
      <c r="R115" s="60">
        <f t="shared" si="35"/>
        <v>0</v>
      </c>
      <c r="S115" s="60">
        <f t="shared" si="36"/>
        <v>0</v>
      </c>
      <c r="T115" s="60"/>
      <c r="U115" s="60">
        <f t="shared" si="37"/>
        <v>0</v>
      </c>
      <c r="V115" s="60">
        <f t="shared" si="38"/>
        <v>0</v>
      </c>
      <c r="W115" s="60"/>
      <c r="X115" s="60">
        <f t="shared" si="39"/>
        <v>0</v>
      </c>
      <c r="Y115" s="60">
        <f t="shared" si="40"/>
        <v>0</v>
      </c>
      <c r="Z115" s="60"/>
      <c r="AA115" s="60">
        <f t="shared" si="41"/>
        <v>0</v>
      </c>
      <c r="AB115" s="60">
        <f t="shared" si="42"/>
        <v>0</v>
      </c>
      <c r="AC115" s="60"/>
      <c r="AD115" s="60">
        <f t="shared" si="43"/>
        <v>0</v>
      </c>
      <c r="AE115" s="60">
        <f t="shared" si="44"/>
        <v>0</v>
      </c>
      <c r="AF115" s="60"/>
      <c r="AG115" s="60">
        <f t="shared" si="45"/>
        <v>0</v>
      </c>
      <c r="AH115" s="60">
        <f t="shared" si="46"/>
        <v>0</v>
      </c>
      <c r="AI115" s="60"/>
      <c r="AJ115" s="60">
        <f t="shared" si="47"/>
        <v>0</v>
      </c>
      <c r="AK115" s="60">
        <f t="shared" si="48"/>
        <v>0</v>
      </c>
      <c r="AL115" s="61">
        <f t="shared" si="59"/>
        <v>0</v>
      </c>
      <c r="AM115" s="125">
        <f t="shared" si="61"/>
        <v>0</v>
      </c>
      <c r="AN115" s="126">
        <f t="shared" si="62"/>
        <v>0</v>
      </c>
      <c r="AO115" s="130">
        <f t="shared" si="53"/>
        <v>1</v>
      </c>
      <c r="AP115" s="61">
        <f t="shared" si="54"/>
        <v>38.799999999999997</v>
      </c>
      <c r="AQ115" s="127">
        <f t="shared" si="58"/>
        <v>0</v>
      </c>
      <c r="AR115" s="69"/>
      <c r="AS115" s="61">
        <f t="shared" si="63"/>
        <v>0</v>
      </c>
      <c r="AT115" s="63" t="str">
        <f t="shared" si="55"/>
        <v>NÃO MEDIDO</v>
      </c>
    </row>
    <row r="116" spans="1:46" s="70" customFormat="1" ht="60" customHeight="1">
      <c r="A116" s="53" t="s">
        <v>31</v>
      </c>
      <c r="B116" s="53"/>
      <c r="C116" s="66" t="s">
        <v>302</v>
      </c>
      <c r="D116" s="68" t="s">
        <v>303</v>
      </c>
      <c r="E116" s="71" t="s">
        <v>59</v>
      </c>
      <c r="F116" s="58">
        <v>1</v>
      </c>
      <c r="G116" s="56"/>
      <c r="H116" s="57"/>
      <c r="I116" s="58">
        <f t="shared" si="50"/>
        <v>1</v>
      </c>
      <c r="J116" s="67">
        <v>19.399999999999999</v>
      </c>
      <c r="K116" s="65">
        <f t="shared" si="51"/>
        <v>19.399999999999999</v>
      </c>
      <c r="L116" s="59"/>
      <c r="M116" s="124">
        <f t="shared" si="60"/>
        <v>0</v>
      </c>
      <c r="N116" s="60"/>
      <c r="O116" s="60">
        <f t="shared" si="56"/>
        <v>0</v>
      </c>
      <c r="P116" s="60">
        <f t="shared" si="57"/>
        <v>0</v>
      </c>
      <c r="Q116" s="60"/>
      <c r="R116" s="60">
        <f t="shared" si="35"/>
        <v>0</v>
      </c>
      <c r="S116" s="60">
        <f t="shared" si="36"/>
        <v>0</v>
      </c>
      <c r="T116" s="60"/>
      <c r="U116" s="60">
        <f t="shared" si="37"/>
        <v>0</v>
      </c>
      <c r="V116" s="60">
        <f t="shared" si="38"/>
        <v>0</v>
      </c>
      <c r="W116" s="60"/>
      <c r="X116" s="60">
        <f t="shared" si="39"/>
        <v>0</v>
      </c>
      <c r="Y116" s="60">
        <f t="shared" si="40"/>
        <v>0</v>
      </c>
      <c r="Z116" s="60"/>
      <c r="AA116" s="60">
        <f t="shared" si="41"/>
        <v>0</v>
      </c>
      <c r="AB116" s="60">
        <f t="shared" si="42"/>
        <v>0</v>
      </c>
      <c r="AC116" s="60"/>
      <c r="AD116" s="60">
        <f t="shared" si="43"/>
        <v>0</v>
      </c>
      <c r="AE116" s="60">
        <f t="shared" si="44"/>
        <v>0</v>
      </c>
      <c r="AF116" s="60"/>
      <c r="AG116" s="60">
        <f t="shared" si="45"/>
        <v>0</v>
      </c>
      <c r="AH116" s="60">
        <f t="shared" si="46"/>
        <v>0</v>
      </c>
      <c r="AI116" s="60"/>
      <c r="AJ116" s="60">
        <f t="shared" si="47"/>
        <v>0</v>
      </c>
      <c r="AK116" s="60">
        <f t="shared" si="48"/>
        <v>0</v>
      </c>
      <c r="AL116" s="61">
        <f t="shared" si="59"/>
        <v>0</v>
      </c>
      <c r="AM116" s="125">
        <f t="shared" si="61"/>
        <v>0</v>
      </c>
      <c r="AN116" s="126">
        <f t="shared" si="62"/>
        <v>0</v>
      </c>
      <c r="AO116" s="130">
        <f t="shared" si="53"/>
        <v>1</v>
      </c>
      <c r="AP116" s="61">
        <f t="shared" si="54"/>
        <v>19.399999999999999</v>
      </c>
      <c r="AQ116" s="127">
        <f t="shared" si="58"/>
        <v>0</v>
      </c>
      <c r="AR116" s="69"/>
      <c r="AS116" s="61">
        <f t="shared" si="63"/>
        <v>0</v>
      </c>
      <c r="AT116" s="63" t="str">
        <f t="shared" si="55"/>
        <v>NÃO MEDIDO</v>
      </c>
    </row>
    <row r="117" spans="1:46" s="70" customFormat="1" ht="71.25" customHeight="1">
      <c r="A117" s="53" t="s">
        <v>31</v>
      </c>
      <c r="B117" s="53"/>
      <c r="C117" s="66" t="s">
        <v>304</v>
      </c>
      <c r="D117" s="68" t="s">
        <v>305</v>
      </c>
      <c r="E117" s="71" t="s">
        <v>59</v>
      </c>
      <c r="F117" s="58">
        <v>1</v>
      </c>
      <c r="G117" s="56"/>
      <c r="H117" s="57"/>
      <c r="I117" s="58">
        <f t="shared" si="50"/>
        <v>1</v>
      </c>
      <c r="J117" s="67">
        <v>19.399999999999999</v>
      </c>
      <c r="K117" s="65">
        <f t="shared" si="51"/>
        <v>19.399999999999999</v>
      </c>
      <c r="L117" s="59"/>
      <c r="M117" s="124">
        <f t="shared" si="60"/>
        <v>0</v>
      </c>
      <c r="N117" s="60"/>
      <c r="O117" s="60">
        <f t="shared" si="56"/>
        <v>0</v>
      </c>
      <c r="P117" s="60">
        <f t="shared" si="57"/>
        <v>0</v>
      </c>
      <c r="Q117" s="60"/>
      <c r="R117" s="60">
        <f t="shared" si="35"/>
        <v>0</v>
      </c>
      <c r="S117" s="60">
        <f t="shared" si="36"/>
        <v>0</v>
      </c>
      <c r="T117" s="60"/>
      <c r="U117" s="60">
        <f t="shared" si="37"/>
        <v>0</v>
      </c>
      <c r="V117" s="60">
        <f t="shared" si="38"/>
        <v>0</v>
      </c>
      <c r="W117" s="60"/>
      <c r="X117" s="60">
        <f t="shared" si="39"/>
        <v>0</v>
      </c>
      <c r="Y117" s="60">
        <f t="shared" si="40"/>
        <v>0</v>
      </c>
      <c r="Z117" s="60"/>
      <c r="AA117" s="60">
        <f t="shared" si="41"/>
        <v>0</v>
      </c>
      <c r="AB117" s="60">
        <f t="shared" si="42"/>
        <v>0</v>
      </c>
      <c r="AC117" s="60"/>
      <c r="AD117" s="60">
        <f t="shared" si="43"/>
        <v>0</v>
      </c>
      <c r="AE117" s="60">
        <f t="shared" si="44"/>
        <v>0</v>
      </c>
      <c r="AF117" s="60"/>
      <c r="AG117" s="60">
        <f t="shared" si="45"/>
        <v>0</v>
      </c>
      <c r="AH117" s="60">
        <f t="shared" si="46"/>
        <v>0</v>
      </c>
      <c r="AI117" s="60"/>
      <c r="AJ117" s="60">
        <f t="shared" si="47"/>
        <v>0</v>
      </c>
      <c r="AK117" s="60">
        <f t="shared" si="48"/>
        <v>0</v>
      </c>
      <c r="AL117" s="61">
        <f t="shared" si="59"/>
        <v>0</v>
      </c>
      <c r="AM117" s="125">
        <f t="shared" si="61"/>
        <v>0</v>
      </c>
      <c r="AN117" s="126">
        <f t="shared" si="62"/>
        <v>0</v>
      </c>
      <c r="AO117" s="130">
        <f t="shared" si="53"/>
        <v>1</v>
      </c>
      <c r="AP117" s="61">
        <f t="shared" si="54"/>
        <v>19.399999999999999</v>
      </c>
      <c r="AQ117" s="127">
        <f t="shared" si="58"/>
        <v>0</v>
      </c>
      <c r="AR117" s="69"/>
      <c r="AS117" s="61">
        <f t="shared" si="63"/>
        <v>0</v>
      </c>
      <c r="AT117" s="63" t="str">
        <f t="shared" si="55"/>
        <v>NÃO MEDIDO</v>
      </c>
    </row>
    <row r="118" spans="1:46" s="70" customFormat="1" ht="60.75" customHeight="1">
      <c r="A118" s="53" t="s">
        <v>31</v>
      </c>
      <c r="B118" s="53"/>
      <c r="C118" s="66" t="s">
        <v>306</v>
      </c>
      <c r="D118" s="68" t="s">
        <v>307</v>
      </c>
      <c r="E118" s="71" t="s">
        <v>59</v>
      </c>
      <c r="F118" s="58">
        <v>1</v>
      </c>
      <c r="G118" s="56"/>
      <c r="H118" s="57"/>
      <c r="I118" s="58">
        <f t="shared" si="50"/>
        <v>1</v>
      </c>
      <c r="J118" s="67">
        <v>97</v>
      </c>
      <c r="K118" s="65">
        <f t="shared" si="51"/>
        <v>97</v>
      </c>
      <c r="L118" s="59"/>
      <c r="M118" s="124">
        <f t="shared" si="60"/>
        <v>0</v>
      </c>
      <c r="N118" s="60"/>
      <c r="O118" s="60">
        <f t="shared" si="56"/>
        <v>0</v>
      </c>
      <c r="P118" s="60">
        <f t="shared" si="57"/>
        <v>0</v>
      </c>
      <c r="Q118" s="60"/>
      <c r="R118" s="60">
        <f t="shared" si="35"/>
        <v>0</v>
      </c>
      <c r="S118" s="60">
        <f t="shared" si="36"/>
        <v>0</v>
      </c>
      <c r="T118" s="60"/>
      <c r="U118" s="60">
        <f t="shared" si="37"/>
        <v>0</v>
      </c>
      <c r="V118" s="60">
        <f t="shared" si="38"/>
        <v>0</v>
      </c>
      <c r="W118" s="60"/>
      <c r="X118" s="60">
        <f t="shared" si="39"/>
        <v>0</v>
      </c>
      <c r="Y118" s="60">
        <f t="shared" si="40"/>
        <v>0</v>
      </c>
      <c r="Z118" s="60"/>
      <c r="AA118" s="60">
        <f t="shared" si="41"/>
        <v>0</v>
      </c>
      <c r="AB118" s="60">
        <f t="shared" si="42"/>
        <v>0</v>
      </c>
      <c r="AC118" s="60"/>
      <c r="AD118" s="60">
        <f t="shared" si="43"/>
        <v>0</v>
      </c>
      <c r="AE118" s="60">
        <f t="shared" si="44"/>
        <v>0</v>
      </c>
      <c r="AF118" s="60"/>
      <c r="AG118" s="60">
        <f t="shared" si="45"/>
        <v>0</v>
      </c>
      <c r="AH118" s="60">
        <f t="shared" si="46"/>
        <v>0</v>
      </c>
      <c r="AI118" s="60"/>
      <c r="AJ118" s="60">
        <f t="shared" si="47"/>
        <v>0</v>
      </c>
      <c r="AK118" s="60">
        <f t="shared" si="48"/>
        <v>0</v>
      </c>
      <c r="AL118" s="61">
        <f t="shared" si="59"/>
        <v>0</v>
      </c>
      <c r="AM118" s="125">
        <f t="shared" si="61"/>
        <v>0</v>
      </c>
      <c r="AN118" s="126">
        <f t="shared" si="62"/>
        <v>0</v>
      </c>
      <c r="AO118" s="130">
        <f t="shared" si="53"/>
        <v>1</v>
      </c>
      <c r="AP118" s="61">
        <f t="shared" si="54"/>
        <v>97</v>
      </c>
      <c r="AQ118" s="127">
        <f t="shared" si="58"/>
        <v>0</v>
      </c>
      <c r="AR118" s="69"/>
      <c r="AS118" s="61">
        <f t="shared" ref="AS118:AS134" si="64">INDEX($N$10:$AK$240,ROW()-8,MATCH($AS$10,$N$10:$AK$10,0))</f>
        <v>0</v>
      </c>
      <c r="AT118" s="63" t="str">
        <f t="shared" si="55"/>
        <v>NÃO MEDIDO</v>
      </c>
    </row>
    <row r="119" spans="1:46" s="70" customFormat="1" ht="67.5" customHeight="1">
      <c r="A119" s="53" t="s">
        <v>31</v>
      </c>
      <c r="B119" s="53"/>
      <c r="C119" s="66" t="s">
        <v>112</v>
      </c>
      <c r="D119" s="68" t="s">
        <v>308</v>
      </c>
      <c r="E119" s="71" t="s">
        <v>59</v>
      </c>
      <c r="F119" s="58">
        <v>20</v>
      </c>
      <c r="G119" s="56"/>
      <c r="H119" s="57"/>
      <c r="I119" s="58">
        <f t="shared" si="50"/>
        <v>20</v>
      </c>
      <c r="J119" s="67">
        <v>0.43</v>
      </c>
      <c r="K119" s="65">
        <f t="shared" si="51"/>
        <v>8.6</v>
      </c>
      <c r="L119" s="59"/>
      <c r="M119" s="124">
        <f t="shared" si="60"/>
        <v>0</v>
      </c>
      <c r="N119" s="60"/>
      <c r="O119" s="60">
        <f t="shared" si="56"/>
        <v>0</v>
      </c>
      <c r="P119" s="60">
        <f t="shared" si="57"/>
        <v>0</v>
      </c>
      <c r="Q119" s="60"/>
      <c r="R119" s="60">
        <f t="shared" si="35"/>
        <v>0</v>
      </c>
      <c r="S119" s="60">
        <f t="shared" si="36"/>
        <v>0</v>
      </c>
      <c r="T119" s="60"/>
      <c r="U119" s="60">
        <f t="shared" si="37"/>
        <v>0</v>
      </c>
      <c r="V119" s="60">
        <f t="shared" si="38"/>
        <v>0</v>
      </c>
      <c r="W119" s="60"/>
      <c r="X119" s="60">
        <f t="shared" si="39"/>
        <v>0</v>
      </c>
      <c r="Y119" s="60">
        <f t="shared" si="40"/>
        <v>0</v>
      </c>
      <c r="Z119" s="60"/>
      <c r="AA119" s="60">
        <f t="shared" si="41"/>
        <v>0</v>
      </c>
      <c r="AB119" s="60">
        <f t="shared" si="42"/>
        <v>0</v>
      </c>
      <c r="AC119" s="60"/>
      <c r="AD119" s="60">
        <f t="shared" si="43"/>
        <v>0</v>
      </c>
      <c r="AE119" s="60">
        <f t="shared" si="44"/>
        <v>0</v>
      </c>
      <c r="AF119" s="60"/>
      <c r="AG119" s="60">
        <f t="shared" si="45"/>
        <v>0</v>
      </c>
      <c r="AH119" s="60">
        <f t="shared" si="46"/>
        <v>0</v>
      </c>
      <c r="AI119" s="60"/>
      <c r="AJ119" s="60">
        <f t="shared" si="47"/>
        <v>0</v>
      </c>
      <c r="AK119" s="60">
        <f t="shared" si="48"/>
        <v>0</v>
      </c>
      <c r="AL119" s="61">
        <f t="shared" si="59"/>
        <v>0</v>
      </c>
      <c r="AM119" s="125">
        <f t="shared" si="61"/>
        <v>0</v>
      </c>
      <c r="AN119" s="126">
        <f t="shared" si="62"/>
        <v>0</v>
      </c>
      <c r="AO119" s="130">
        <f t="shared" si="53"/>
        <v>20</v>
      </c>
      <c r="AP119" s="61">
        <f t="shared" si="54"/>
        <v>8.6</v>
      </c>
      <c r="AQ119" s="127">
        <f t="shared" si="58"/>
        <v>0</v>
      </c>
      <c r="AR119" s="69"/>
      <c r="AS119" s="61">
        <f t="shared" si="64"/>
        <v>0</v>
      </c>
      <c r="AT119" s="63" t="str">
        <f t="shared" si="55"/>
        <v>NÃO MEDIDO</v>
      </c>
    </row>
    <row r="120" spans="1:46" s="70" customFormat="1" ht="30" customHeight="1">
      <c r="A120" s="53" t="s">
        <v>31</v>
      </c>
      <c r="B120" s="53"/>
      <c r="C120" s="66" t="s">
        <v>113</v>
      </c>
      <c r="D120" s="54" t="s">
        <v>309</v>
      </c>
      <c r="E120" s="71" t="s">
        <v>59</v>
      </c>
      <c r="F120" s="58">
        <v>19</v>
      </c>
      <c r="G120" s="56"/>
      <c r="H120" s="57"/>
      <c r="I120" s="58">
        <f t="shared" si="50"/>
        <v>19</v>
      </c>
      <c r="J120" s="67">
        <v>23.96</v>
      </c>
      <c r="K120" s="65">
        <f t="shared" si="51"/>
        <v>455.24</v>
      </c>
      <c r="L120" s="59"/>
      <c r="M120" s="124">
        <f t="shared" si="60"/>
        <v>0</v>
      </c>
      <c r="N120" s="60"/>
      <c r="O120" s="60">
        <f t="shared" si="56"/>
        <v>0</v>
      </c>
      <c r="P120" s="60">
        <f t="shared" si="57"/>
        <v>0</v>
      </c>
      <c r="Q120" s="60"/>
      <c r="R120" s="60">
        <f t="shared" si="35"/>
        <v>0</v>
      </c>
      <c r="S120" s="60">
        <f t="shared" si="36"/>
        <v>0</v>
      </c>
      <c r="T120" s="60"/>
      <c r="U120" s="60">
        <f t="shared" si="37"/>
        <v>0</v>
      </c>
      <c r="V120" s="60">
        <f t="shared" si="38"/>
        <v>0</v>
      </c>
      <c r="W120" s="60"/>
      <c r="X120" s="60">
        <f t="shared" si="39"/>
        <v>0</v>
      </c>
      <c r="Y120" s="60">
        <f t="shared" si="40"/>
        <v>0</v>
      </c>
      <c r="Z120" s="60"/>
      <c r="AA120" s="60">
        <f t="shared" si="41"/>
        <v>0</v>
      </c>
      <c r="AB120" s="60">
        <f t="shared" si="42"/>
        <v>0</v>
      </c>
      <c r="AC120" s="60"/>
      <c r="AD120" s="60">
        <f t="shared" si="43"/>
        <v>0</v>
      </c>
      <c r="AE120" s="60">
        <f t="shared" si="44"/>
        <v>0</v>
      </c>
      <c r="AF120" s="60"/>
      <c r="AG120" s="60">
        <f t="shared" si="45"/>
        <v>0</v>
      </c>
      <c r="AH120" s="60">
        <f t="shared" si="46"/>
        <v>0</v>
      </c>
      <c r="AI120" s="60"/>
      <c r="AJ120" s="60">
        <f t="shared" si="47"/>
        <v>0</v>
      </c>
      <c r="AK120" s="60">
        <f t="shared" si="48"/>
        <v>0</v>
      </c>
      <c r="AL120" s="61">
        <f t="shared" si="59"/>
        <v>0</v>
      </c>
      <c r="AM120" s="125">
        <f t="shared" si="61"/>
        <v>0</v>
      </c>
      <c r="AN120" s="126">
        <f t="shared" si="62"/>
        <v>0</v>
      </c>
      <c r="AO120" s="130">
        <f t="shared" si="53"/>
        <v>19</v>
      </c>
      <c r="AP120" s="61">
        <f t="shared" si="54"/>
        <v>455.24</v>
      </c>
      <c r="AQ120" s="127">
        <f t="shared" si="58"/>
        <v>0</v>
      </c>
      <c r="AR120" s="69"/>
      <c r="AS120" s="61">
        <f t="shared" si="64"/>
        <v>0</v>
      </c>
      <c r="AT120" s="63" t="str">
        <f t="shared" si="55"/>
        <v>NÃO MEDIDO</v>
      </c>
    </row>
    <row r="121" spans="1:46" s="70" customFormat="1" ht="30" customHeight="1">
      <c r="A121" s="53" t="s">
        <v>31</v>
      </c>
      <c r="B121" s="53"/>
      <c r="C121" s="66" t="s">
        <v>114</v>
      </c>
      <c r="D121" s="68" t="s">
        <v>310</v>
      </c>
      <c r="E121" s="71" t="s">
        <v>59</v>
      </c>
      <c r="F121" s="58">
        <v>19</v>
      </c>
      <c r="G121" s="56"/>
      <c r="H121" s="57"/>
      <c r="I121" s="58">
        <f t="shared" si="50"/>
        <v>19</v>
      </c>
      <c r="J121" s="67">
        <v>15.49</v>
      </c>
      <c r="K121" s="65">
        <f t="shared" si="51"/>
        <v>294.31</v>
      </c>
      <c r="L121" s="59"/>
      <c r="M121" s="124">
        <f t="shared" si="60"/>
        <v>0</v>
      </c>
      <c r="N121" s="60"/>
      <c r="O121" s="60">
        <f t="shared" si="56"/>
        <v>0</v>
      </c>
      <c r="P121" s="60">
        <f t="shared" si="57"/>
        <v>0</v>
      </c>
      <c r="Q121" s="60"/>
      <c r="R121" s="60">
        <f t="shared" si="35"/>
        <v>0</v>
      </c>
      <c r="S121" s="60">
        <f t="shared" si="36"/>
        <v>0</v>
      </c>
      <c r="T121" s="60"/>
      <c r="U121" s="60">
        <f t="shared" si="37"/>
        <v>0</v>
      </c>
      <c r="V121" s="60">
        <f t="shared" si="38"/>
        <v>0</v>
      </c>
      <c r="W121" s="60"/>
      <c r="X121" s="60">
        <f t="shared" si="39"/>
        <v>0</v>
      </c>
      <c r="Y121" s="60">
        <f t="shared" si="40"/>
        <v>0</v>
      </c>
      <c r="Z121" s="60"/>
      <c r="AA121" s="60">
        <f t="shared" si="41"/>
        <v>0</v>
      </c>
      <c r="AB121" s="60">
        <f t="shared" si="42"/>
        <v>0</v>
      </c>
      <c r="AC121" s="60"/>
      <c r="AD121" s="60">
        <f t="shared" si="43"/>
        <v>0</v>
      </c>
      <c r="AE121" s="60">
        <f t="shared" si="44"/>
        <v>0</v>
      </c>
      <c r="AF121" s="60"/>
      <c r="AG121" s="60">
        <f t="shared" si="45"/>
        <v>0</v>
      </c>
      <c r="AH121" s="60">
        <f t="shared" si="46"/>
        <v>0</v>
      </c>
      <c r="AI121" s="60"/>
      <c r="AJ121" s="60">
        <f t="shared" si="47"/>
        <v>0</v>
      </c>
      <c r="AK121" s="60">
        <f t="shared" si="48"/>
        <v>0</v>
      </c>
      <c r="AL121" s="61">
        <f t="shared" si="59"/>
        <v>0</v>
      </c>
      <c r="AM121" s="125">
        <f t="shared" si="61"/>
        <v>0</v>
      </c>
      <c r="AN121" s="126">
        <f t="shared" si="62"/>
        <v>0</v>
      </c>
      <c r="AO121" s="130">
        <f t="shared" si="53"/>
        <v>19</v>
      </c>
      <c r="AP121" s="61">
        <f t="shared" si="54"/>
        <v>294.31</v>
      </c>
      <c r="AQ121" s="127">
        <f t="shared" si="58"/>
        <v>0</v>
      </c>
      <c r="AR121" s="69"/>
      <c r="AS121" s="61">
        <f t="shared" si="64"/>
        <v>0</v>
      </c>
      <c r="AT121" s="63" t="str">
        <f t="shared" si="55"/>
        <v>NÃO MEDIDO</v>
      </c>
    </row>
    <row r="122" spans="1:46" s="70" customFormat="1" ht="60" customHeight="1">
      <c r="A122" s="53" t="s">
        <v>31</v>
      </c>
      <c r="B122" s="53"/>
      <c r="C122" s="66" t="s">
        <v>115</v>
      </c>
      <c r="D122" s="68" t="s">
        <v>311</v>
      </c>
      <c r="E122" s="71" t="s">
        <v>59</v>
      </c>
      <c r="F122" s="58">
        <v>100</v>
      </c>
      <c r="G122" s="56"/>
      <c r="H122" s="57"/>
      <c r="I122" s="58">
        <f t="shared" si="50"/>
        <v>100</v>
      </c>
      <c r="J122" s="67">
        <v>1</v>
      </c>
      <c r="K122" s="65">
        <f t="shared" si="51"/>
        <v>100</v>
      </c>
      <c r="L122" s="59"/>
      <c r="M122" s="124">
        <f t="shared" si="60"/>
        <v>0</v>
      </c>
      <c r="N122" s="60"/>
      <c r="O122" s="60">
        <f t="shared" si="56"/>
        <v>0</v>
      </c>
      <c r="P122" s="60">
        <f t="shared" si="57"/>
        <v>0</v>
      </c>
      <c r="Q122" s="60"/>
      <c r="R122" s="60">
        <f t="shared" si="35"/>
        <v>0</v>
      </c>
      <c r="S122" s="60">
        <f t="shared" si="36"/>
        <v>0</v>
      </c>
      <c r="T122" s="60"/>
      <c r="U122" s="60">
        <f t="shared" si="37"/>
        <v>0</v>
      </c>
      <c r="V122" s="60">
        <f t="shared" si="38"/>
        <v>0</v>
      </c>
      <c r="W122" s="60"/>
      <c r="X122" s="60">
        <f t="shared" si="39"/>
        <v>0</v>
      </c>
      <c r="Y122" s="60">
        <f t="shared" si="40"/>
        <v>0</v>
      </c>
      <c r="Z122" s="60"/>
      <c r="AA122" s="60">
        <f t="shared" si="41"/>
        <v>0</v>
      </c>
      <c r="AB122" s="60">
        <f t="shared" si="42"/>
        <v>0</v>
      </c>
      <c r="AC122" s="60"/>
      <c r="AD122" s="60">
        <f t="shared" si="43"/>
        <v>0</v>
      </c>
      <c r="AE122" s="60">
        <f t="shared" si="44"/>
        <v>0</v>
      </c>
      <c r="AF122" s="60"/>
      <c r="AG122" s="60">
        <f t="shared" si="45"/>
        <v>0</v>
      </c>
      <c r="AH122" s="60">
        <f t="shared" si="46"/>
        <v>0</v>
      </c>
      <c r="AI122" s="60"/>
      <c r="AJ122" s="60">
        <f t="shared" si="47"/>
        <v>0</v>
      </c>
      <c r="AK122" s="60">
        <f t="shared" si="48"/>
        <v>0</v>
      </c>
      <c r="AL122" s="61">
        <f t="shared" si="59"/>
        <v>0</v>
      </c>
      <c r="AM122" s="125">
        <f t="shared" si="61"/>
        <v>0</v>
      </c>
      <c r="AN122" s="126">
        <f t="shared" si="62"/>
        <v>0</v>
      </c>
      <c r="AO122" s="130">
        <f t="shared" si="53"/>
        <v>100</v>
      </c>
      <c r="AP122" s="61">
        <f t="shared" si="54"/>
        <v>100</v>
      </c>
      <c r="AQ122" s="127">
        <f t="shared" si="58"/>
        <v>0</v>
      </c>
      <c r="AR122" s="69"/>
      <c r="AS122" s="61">
        <f t="shared" si="64"/>
        <v>0</v>
      </c>
      <c r="AT122" s="63" t="str">
        <f t="shared" si="55"/>
        <v>NÃO MEDIDO</v>
      </c>
    </row>
    <row r="123" spans="1:46" s="70" customFormat="1" ht="45.75" customHeight="1">
      <c r="A123" s="53" t="s">
        <v>31</v>
      </c>
      <c r="B123" s="53"/>
      <c r="C123" s="66" t="s">
        <v>116</v>
      </c>
      <c r="D123" s="54" t="s">
        <v>312</v>
      </c>
      <c r="E123" s="71" t="s">
        <v>59</v>
      </c>
      <c r="F123" s="58">
        <v>30</v>
      </c>
      <c r="G123" s="56"/>
      <c r="H123" s="57"/>
      <c r="I123" s="58">
        <f t="shared" si="50"/>
        <v>30</v>
      </c>
      <c r="J123" s="67">
        <v>1.05</v>
      </c>
      <c r="K123" s="65">
        <f t="shared" si="51"/>
        <v>31.5</v>
      </c>
      <c r="L123" s="59"/>
      <c r="M123" s="124">
        <f t="shared" si="60"/>
        <v>0</v>
      </c>
      <c r="N123" s="60"/>
      <c r="O123" s="60">
        <f t="shared" si="56"/>
        <v>0</v>
      </c>
      <c r="P123" s="60">
        <f t="shared" si="57"/>
        <v>0</v>
      </c>
      <c r="Q123" s="60"/>
      <c r="R123" s="60">
        <f t="shared" si="35"/>
        <v>0</v>
      </c>
      <c r="S123" s="60">
        <f t="shared" si="36"/>
        <v>0</v>
      </c>
      <c r="T123" s="60"/>
      <c r="U123" s="60">
        <f t="shared" si="37"/>
        <v>0</v>
      </c>
      <c r="V123" s="60">
        <f t="shared" si="38"/>
        <v>0</v>
      </c>
      <c r="W123" s="60"/>
      <c r="X123" s="60">
        <f t="shared" si="39"/>
        <v>0</v>
      </c>
      <c r="Y123" s="60">
        <f t="shared" si="40"/>
        <v>0</v>
      </c>
      <c r="Z123" s="60"/>
      <c r="AA123" s="60">
        <f t="shared" si="41"/>
        <v>0</v>
      </c>
      <c r="AB123" s="60">
        <f t="shared" si="42"/>
        <v>0</v>
      </c>
      <c r="AC123" s="60"/>
      <c r="AD123" s="60">
        <f t="shared" si="43"/>
        <v>0</v>
      </c>
      <c r="AE123" s="60">
        <f t="shared" si="44"/>
        <v>0</v>
      </c>
      <c r="AF123" s="60"/>
      <c r="AG123" s="60">
        <f t="shared" si="45"/>
        <v>0</v>
      </c>
      <c r="AH123" s="60">
        <f t="shared" si="46"/>
        <v>0</v>
      </c>
      <c r="AI123" s="60"/>
      <c r="AJ123" s="60">
        <f t="shared" si="47"/>
        <v>0</v>
      </c>
      <c r="AK123" s="60">
        <f t="shared" si="48"/>
        <v>0</v>
      </c>
      <c r="AL123" s="61">
        <f t="shared" si="59"/>
        <v>0</v>
      </c>
      <c r="AM123" s="125">
        <f t="shared" si="61"/>
        <v>0</v>
      </c>
      <c r="AN123" s="126">
        <f t="shared" si="62"/>
        <v>0</v>
      </c>
      <c r="AO123" s="130">
        <f t="shared" si="53"/>
        <v>30</v>
      </c>
      <c r="AP123" s="61">
        <f t="shared" si="54"/>
        <v>31.5</v>
      </c>
      <c r="AQ123" s="127">
        <f t="shared" si="58"/>
        <v>0</v>
      </c>
      <c r="AR123" s="69"/>
      <c r="AS123" s="61">
        <f t="shared" si="64"/>
        <v>0</v>
      </c>
      <c r="AT123" s="63" t="str">
        <f t="shared" si="55"/>
        <v>NÃO MEDIDO</v>
      </c>
    </row>
    <row r="124" spans="1:46" s="70" customFormat="1" ht="45.75" customHeight="1">
      <c r="A124" s="53" t="s">
        <v>31</v>
      </c>
      <c r="B124" s="53"/>
      <c r="C124" s="66" t="s">
        <v>117</v>
      </c>
      <c r="D124" s="54" t="s">
        <v>313</v>
      </c>
      <c r="E124" s="71" t="s">
        <v>59</v>
      </c>
      <c r="F124" s="58">
        <v>25</v>
      </c>
      <c r="G124" s="56"/>
      <c r="H124" s="57"/>
      <c r="I124" s="58">
        <f t="shared" si="50"/>
        <v>25</v>
      </c>
      <c r="J124" s="67">
        <v>1.1499999999999999</v>
      </c>
      <c r="K124" s="65">
        <f t="shared" si="51"/>
        <v>28.75</v>
      </c>
      <c r="L124" s="59"/>
      <c r="M124" s="124">
        <f t="shared" si="60"/>
        <v>0</v>
      </c>
      <c r="N124" s="60"/>
      <c r="O124" s="60">
        <f t="shared" si="56"/>
        <v>0</v>
      </c>
      <c r="P124" s="60">
        <f t="shared" si="57"/>
        <v>0</v>
      </c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1">
        <f t="shared" si="59"/>
        <v>0</v>
      </c>
      <c r="AM124" s="125">
        <f t="shared" si="61"/>
        <v>0</v>
      </c>
      <c r="AN124" s="126">
        <f t="shared" si="62"/>
        <v>0</v>
      </c>
      <c r="AO124" s="130">
        <f t="shared" si="53"/>
        <v>25</v>
      </c>
      <c r="AP124" s="61">
        <f t="shared" si="54"/>
        <v>28.75</v>
      </c>
      <c r="AQ124" s="127">
        <f t="shared" si="58"/>
        <v>0</v>
      </c>
      <c r="AR124" s="69"/>
      <c r="AS124" s="61">
        <f t="shared" si="64"/>
        <v>0</v>
      </c>
      <c r="AT124" s="63" t="str">
        <f t="shared" si="55"/>
        <v>NÃO MEDIDO</v>
      </c>
    </row>
    <row r="125" spans="1:46" s="70" customFormat="1" ht="45.75" customHeight="1">
      <c r="A125" s="53" t="s">
        <v>31</v>
      </c>
      <c r="B125" s="53"/>
      <c r="C125" s="66" t="s">
        <v>239</v>
      </c>
      <c r="D125" s="54" t="s">
        <v>240</v>
      </c>
      <c r="E125" s="71" t="s">
        <v>59</v>
      </c>
      <c r="F125" s="58">
        <v>15</v>
      </c>
      <c r="G125" s="56"/>
      <c r="H125" s="57"/>
      <c r="I125" s="58">
        <f t="shared" si="50"/>
        <v>15</v>
      </c>
      <c r="J125" s="67">
        <v>3.9</v>
      </c>
      <c r="K125" s="65">
        <f t="shared" si="51"/>
        <v>58.5</v>
      </c>
      <c r="L125" s="59"/>
      <c r="M125" s="124">
        <f t="shared" si="60"/>
        <v>0</v>
      </c>
      <c r="N125" s="60"/>
      <c r="O125" s="60">
        <f t="shared" si="56"/>
        <v>0</v>
      </c>
      <c r="P125" s="60">
        <f t="shared" si="57"/>
        <v>0</v>
      </c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1">
        <f t="shared" si="59"/>
        <v>0</v>
      </c>
      <c r="AM125" s="125">
        <f t="shared" si="61"/>
        <v>0</v>
      </c>
      <c r="AN125" s="126">
        <f t="shared" si="62"/>
        <v>0</v>
      </c>
      <c r="AO125" s="130">
        <f t="shared" si="53"/>
        <v>15</v>
      </c>
      <c r="AP125" s="61">
        <f t="shared" si="54"/>
        <v>58.5</v>
      </c>
      <c r="AQ125" s="127">
        <f t="shared" si="58"/>
        <v>0</v>
      </c>
      <c r="AR125" s="69"/>
      <c r="AS125" s="61">
        <f t="shared" si="64"/>
        <v>0</v>
      </c>
      <c r="AT125" s="63" t="str">
        <f t="shared" si="55"/>
        <v>NÃO MEDIDO</v>
      </c>
    </row>
    <row r="126" spans="1:46" s="70" customFormat="1" ht="45.75" customHeight="1">
      <c r="A126" s="53" t="s">
        <v>31</v>
      </c>
      <c r="B126" s="53"/>
      <c r="C126" s="66" t="s">
        <v>314</v>
      </c>
      <c r="D126" s="54" t="s">
        <v>315</v>
      </c>
      <c r="E126" s="71" t="s">
        <v>59</v>
      </c>
      <c r="F126" s="58">
        <v>3</v>
      </c>
      <c r="G126" s="56"/>
      <c r="H126" s="57"/>
      <c r="I126" s="58">
        <f t="shared" si="50"/>
        <v>3</v>
      </c>
      <c r="J126" s="67">
        <v>6.22</v>
      </c>
      <c r="K126" s="65">
        <f t="shared" si="51"/>
        <v>18.66</v>
      </c>
      <c r="L126" s="59"/>
      <c r="M126" s="124">
        <f t="shared" si="60"/>
        <v>0</v>
      </c>
      <c r="N126" s="60"/>
      <c r="O126" s="60">
        <f t="shared" si="56"/>
        <v>0</v>
      </c>
      <c r="P126" s="60">
        <f t="shared" si="57"/>
        <v>0</v>
      </c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1">
        <f t="shared" si="59"/>
        <v>0</v>
      </c>
      <c r="AM126" s="125">
        <f t="shared" si="61"/>
        <v>0</v>
      </c>
      <c r="AN126" s="126">
        <f t="shared" si="62"/>
        <v>0</v>
      </c>
      <c r="AO126" s="130">
        <f t="shared" si="53"/>
        <v>3</v>
      </c>
      <c r="AP126" s="61">
        <f t="shared" si="54"/>
        <v>18.66</v>
      </c>
      <c r="AQ126" s="127">
        <f t="shared" si="58"/>
        <v>0</v>
      </c>
      <c r="AR126" s="69"/>
      <c r="AS126" s="61">
        <f t="shared" si="64"/>
        <v>0</v>
      </c>
      <c r="AT126" s="63" t="str">
        <f t="shared" si="55"/>
        <v>NÃO MEDIDO</v>
      </c>
    </row>
    <row r="127" spans="1:46" s="70" customFormat="1" ht="45.75" customHeight="1">
      <c r="A127" s="53" t="s">
        <v>31</v>
      </c>
      <c r="B127" s="53"/>
      <c r="C127" s="66" t="s">
        <v>316</v>
      </c>
      <c r="D127" s="54" t="s">
        <v>317</v>
      </c>
      <c r="E127" s="71" t="s">
        <v>59</v>
      </c>
      <c r="F127" s="58">
        <v>3</v>
      </c>
      <c r="G127" s="56"/>
      <c r="H127" s="57"/>
      <c r="I127" s="58">
        <f t="shared" ref="I127:I128" si="65">F127+G127+H127</f>
        <v>3</v>
      </c>
      <c r="J127" s="67">
        <v>8.6199999999999992</v>
      </c>
      <c r="K127" s="65">
        <f t="shared" ref="K127:K128" si="66">ROUND((F127*$J127),2)+ROUND((G127*$J127),2)+ROUND((H127*$J127),2)</f>
        <v>25.86</v>
      </c>
      <c r="L127" s="59"/>
      <c r="M127" s="124">
        <f t="shared" si="60"/>
        <v>0</v>
      </c>
      <c r="N127" s="60"/>
      <c r="O127" s="60">
        <f t="shared" si="56"/>
        <v>0</v>
      </c>
      <c r="P127" s="60">
        <f t="shared" si="57"/>
        <v>0</v>
      </c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1">
        <f t="shared" si="59"/>
        <v>0</v>
      </c>
      <c r="AM127" s="125">
        <f t="shared" si="61"/>
        <v>0</v>
      </c>
      <c r="AN127" s="126">
        <f t="shared" si="62"/>
        <v>0</v>
      </c>
      <c r="AO127" s="130">
        <f t="shared" si="53"/>
        <v>3</v>
      </c>
      <c r="AP127" s="61">
        <f t="shared" si="54"/>
        <v>25.86</v>
      </c>
      <c r="AQ127" s="127">
        <f t="shared" si="58"/>
        <v>0</v>
      </c>
      <c r="AR127" s="69"/>
      <c r="AS127" s="61">
        <f t="shared" si="64"/>
        <v>0</v>
      </c>
      <c r="AT127" s="63" t="str">
        <f t="shared" si="55"/>
        <v>NÃO MEDIDO</v>
      </c>
    </row>
    <row r="128" spans="1:46" s="70" customFormat="1" ht="45.75" customHeight="1">
      <c r="A128" s="53" t="s">
        <v>31</v>
      </c>
      <c r="B128" s="53"/>
      <c r="C128" s="66" t="s">
        <v>318</v>
      </c>
      <c r="D128" s="54" t="s">
        <v>319</v>
      </c>
      <c r="E128" s="71" t="s">
        <v>59</v>
      </c>
      <c r="F128" s="58">
        <v>20</v>
      </c>
      <c r="G128" s="56"/>
      <c r="H128" s="57"/>
      <c r="I128" s="58">
        <f t="shared" si="65"/>
        <v>20</v>
      </c>
      <c r="J128" s="67">
        <v>115.29</v>
      </c>
      <c r="K128" s="65">
        <f t="shared" si="66"/>
        <v>2305.8000000000002</v>
      </c>
      <c r="L128" s="59"/>
      <c r="M128" s="124">
        <f t="shared" si="60"/>
        <v>0</v>
      </c>
      <c r="N128" s="60"/>
      <c r="O128" s="60">
        <f t="shared" si="56"/>
        <v>0</v>
      </c>
      <c r="P128" s="60">
        <f t="shared" si="57"/>
        <v>0</v>
      </c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1">
        <f t="shared" si="59"/>
        <v>0</v>
      </c>
      <c r="AM128" s="125">
        <f t="shared" si="61"/>
        <v>0</v>
      </c>
      <c r="AN128" s="126">
        <f t="shared" si="62"/>
        <v>0</v>
      </c>
      <c r="AO128" s="130">
        <f t="shared" si="53"/>
        <v>20</v>
      </c>
      <c r="AP128" s="61">
        <f t="shared" si="54"/>
        <v>2305.8000000000002</v>
      </c>
      <c r="AQ128" s="127">
        <f t="shared" si="58"/>
        <v>0</v>
      </c>
      <c r="AR128" s="69"/>
      <c r="AS128" s="61">
        <f t="shared" si="64"/>
        <v>0</v>
      </c>
      <c r="AT128" s="63" t="str">
        <f t="shared" si="55"/>
        <v>NÃO MEDIDO</v>
      </c>
    </row>
    <row r="129" spans="1:46" s="70" customFormat="1" ht="45.75" customHeight="1">
      <c r="A129" s="53" t="s">
        <v>31</v>
      </c>
      <c r="B129" s="53"/>
      <c r="C129" s="66" t="s">
        <v>320</v>
      </c>
      <c r="D129" s="54" t="s">
        <v>321</v>
      </c>
      <c r="E129" s="71" t="s">
        <v>59</v>
      </c>
      <c r="F129" s="58">
        <v>206</v>
      </c>
      <c r="G129" s="56"/>
      <c r="H129" s="57"/>
      <c r="I129" s="58">
        <f t="shared" ref="I129:I131" si="67">F129+G129+H129</f>
        <v>206</v>
      </c>
      <c r="J129" s="67">
        <v>9.39</v>
      </c>
      <c r="K129" s="65">
        <f t="shared" ref="K129:K131" si="68">ROUND((F129*$J129),2)+ROUND((G129*$J129),2)+ROUND((H129*$J129),2)</f>
        <v>1934.34</v>
      </c>
      <c r="L129" s="59"/>
      <c r="M129" s="124">
        <f t="shared" si="60"/>
        <v>0</v>
      </c>
      <c r="N129" s="60"/>
      <c r="O129" s="60">
        <f t="shared" si="56"/>
        <v>0</v>
      </c>
      <c r="P129" s="60">
        <f t="shared" si="57"/>
        <v>0</v>
      </c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1">
        <f t="shared" si="59"/>
        <v>0</v>
      </c>
      <c r="AM129" s="125">
        <f t="shared" si="61"/>
        <v>0</v>
      </c>
      <c r="AN129" s="126">
        <f t="shared" si="62"/>
        <v>0</v>
      </c>
      <c r="AO129" s="130">
        <f t="shared" si="53"/>
        <v>206</v>
      </c>
      <c r="AP129" s="61">
        <f t="shared" si="54"/>
        <v>1934.34</v>
      </c>
      <c r="AQ129" s="127">
        <f t="shared" si="58"/>
        <v>0</v>
      </c>
      <c r="AR129" s="69"/>
      <c r="AS129" s="61">
        <f t="shared" si="64"/>
        <v>0</v>
      </c>
      <c r="AT129" s="63" t="str">
        <f t="shared" si="55"/>
        <v>NÃO MEDIDO</v>
      </c>
    </row>
    <row r="130" spans="1:46" s="70" customFormat="1" ht="45.75" customHeight="1">
      <c r="A130" s="53" t="s">
        <v>31</v>
      </c>
      <c r="B130" s="53"/>
      <c r="C130" s="66" t="s">
        <v>322</v>
      </c>
      <c r="D130" s="54" t="s">
        <v>323</v>
      </c>
      <c r="E130" s="71" t="s">
        <v>59</v>
      </c>
      <c r="F130" s="58">
        <v>5</v>
      </c>
      <c r="G130" s="56"/>
      <c r="H130" s="57"/>
      <c r="I130" s="58">
        <f t="shared" si="67"/>
        <v>5</v>
      </c>
      <c r="J130" s="67">
        <v>13.88</v>
      </c>
      <c r="K130" s="65">
        <f t="shared" si="68"/>
        <v>69.400000000000006</v>
      </c>
      <c r="L130" s="59"/>
      <c r="M130" s="124">
        <f t="shared" si="60"/>
        <v>0</v>
      </c>
      <c r="N130" s="60"/>
      <c r="O130" s="60">
        <f t="shared" si="56"/>
        <v>0</v>
      </c>
      <c r="P130" s="60">
        <f t="shared" si="57"/>
        <v>0</v>
      </c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1">
        <f t="shared" si="59"/>
        <v>0</v>
      </c>
      <c r="AM130" s="125">
        <f t="shared" si="61"/>
        <v>0</v>
      </c>
      <c r="AN130" s="126">
        <f t="shared" si="62"/>
        <v>0</v>
      </c>
      <c r="AO130" s="130">
        <f t="shared" si="53"/>
        <v>5</v>
      </c>
      <c r="AP130" s="61">
        <f t="shared" si="54"/>
        <v>69.400000000000006</v>
      </c>
      <c r="AQ130" s="127">
        <f t="shared" si="58"/>
        <v>0</v>
      </c>
      <c r="AR130" s="69"/>
      <c r="AS130" s="61">
        <f t="shared" si="64"/>
        <v>0</v>
      </c>
      <c r="AT130" s="63" t="str">
        <f t="shared" si="55"/>
        <v>NÃO MEDIDO</v>
      </c>
    </row>
    <row r="131" spans="1:46" s="70" customFormat="1" ht="45.75" customHeight="1">
      <c r="A131" s="53" t="s">
        <v>31</v>
      </c>
      <c r="B131" s="53"/>
      <c r="C131" s="66" t="s">
        <v>246</v>
      </c>
      <c r="D131" s="54" t="s">
        <v>247</v>
      </c>
      <c r="E131" s="71" t="s">
        <v>59</v>
      </c>
      <c r="F131" s="58">
        <v>88</v>
      </c>
      <c r="G131" s="56"/>
      <c r="H131" s="57"/>
      <c r="I131" s="58">
        <f t="shared" si="67"/>
        <v>88</v>
      </c>
      <c r="J131" s="67">
        <v>4.75</v>
      </c>
      <c r="K131" s="65">
        <f t="shared" si="68"/>
        <v>418</v>
      </c>
      <c r="L131" s="59"/>
      <c r="M131" s="124">
        <f t="shared" si="60"/>
        <v>0</v>
      </c>
      <c r="N131" s="60"/>
      <c r="O131" s="60">
        <f t="shared" si="56"/>
        <v>0</v>
      </c>
      <c r="P131" s="60">
        <f t="shared" si="57"/>
        <v>0</v>
      </c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1">
        <f t="shared" si="59"/>
        <v>0</v>
      </c>
      <c r="AM131" s="125">
        <f t="shared" si="61"/>
        <v>0</v>
      </c>
      <c r="AN131" s="126">
        <f t="shared" si="62"/>
        <v>0</v>
      </c>
      <c r="AO131" s="130">
        <f t="shared" si="53"/>
        <v>88</v>
      </c>
      <c r="AP131" s="61">
        <f t="shared" si="54"/>
        <v>418</v>
      </c>
      <c r="AQ131" s="127">
        <f t="shared" si="58"/>
        <v>0</v>
      </c>
      <c r="AR131" s="69"/>
      <c r="AS131" s="61">
        <f t="shared" si="64"/>
        <v>0</v>
      </c>
      <c r="AT131" s="63" t="str">
        <f t="shared" si="55"/>
        <v>NÃO MEDIDO</v>
      </c>
    </row>
    <row r="132" spans="1:46" s="70" customFormat="1" ht="45.75" customHeight="1">
      <c r="A132" s="53" t="s">
        <v>31</v>
      </c>
      <c r="B132" s="53"/>
      <c r="C132" s="66" t="s">
        <v>324</v>
      </c>
      <c r="D132" s="54" t="s">
        <v>325</v>
      </c>
      <c r="E132" s="71" t="s">
        <v>59</v>
      </c>
      <c r="F132" s="58">
        <v>15</v>
      </c>
      <c r="G132" s="56"/>
      <c r="H132" s="57"/>
      <c r="I132" s="58">
        <f t="shared" ref="I132:I134" si="69">F132+G132+H132</f>
        <v>15</v>
      </c>
      <c r="J132" s="67">
        <v>6.93</v>
      </c>
      <c r="K132" s="65">
        <f t="shared" ref="K132:K134" si="70">ROUND((F132*$J132),2)+ROUND((G132*$J132),2)+ROUND((H132*$J132),2)</f>
        <v>103.95</v>
      </c>
      <c r="L132" s="59"/>
      <c r="M132" s="124">
        <f t="shared" si="60"/>
        <v>0</v>
      </c>
      <c r="N132" s="60"/>
      <c r="O132" s="60">
        <f t="shared" si="56"/>
        <v>0</v>
      </c>
      <c r="P132" s="60">
        <f t="shared" si="57"/>
        <v>0</v>
      </c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1">
        <f t="shared" si="59"/>
        <v>0</v>
      </c>
      <c r="AM132" s="125">
        <f t="shared" si="61"/>
        <v>0</v>
      </c>
      <c r="AN132" s="126">
        <f t="shared" si="62"/>
        <v>0</v>
      </c>
      <c r="AO132" s="130">
        <f t="shared" si="53"/>
        <v>15</v>
      </c>
      <c r="AP132" s="61">
        <f t="shared" si="54"/>
        <v>103.95</v>
      </c>
      <c r="AQ132" s="127">
        <f t="shared" si="58"/>
        <v>0</v>
      </c>
      <c r="AR132" s="69"/>
      <c r="AS132" s="61">
        <f t="shared" si="64"/>
        <v>0</v>
      </c>
      <c r="AT132" s="63" t="str">
        <f t="shared" si="55"/>
        <v>NÃO MEDIDO</v>
      </c>
    </row>
    <row r="133" spans="1:46" s="70" customFormat="1" ht="45.75" customHeight="1">
      <c r="A133" s="53" t="s">
        <v>31</v>
      </c>
      <c r="B133" s="53"/>
      <c r="C133" s="66" t="s">
        <v>326</v>
      </c>
      <c r="D133" s="54" t="s">
        <v>327</v>
      </c>
      <c r="E133" s="71" t="s">
        <v>59</v>
      </c>
      <c r="F133" s="58">
        <v>35</v>
      </c>
      <c r="G133" s="56"/>
      <c r="H133" s="57"/>
      <c r="I133" s="58">
        <f t="shared" si="69"/>
        <v>35</v>
      </c>
      <c r="J133" s="67">
        <v>18.59</v>
      </c>
      <c r="K133" s="65">
        <f t="shared" si="70"/>
        <v>650.65</v>
      </c>
      <c r="L133" s="59"/>
      <c r="M133" s="124">
        <f t="shared" si="60"/>
        <v>0</v>
      </c>
      <c r="N133" s="60"/>
      <c r="O133" s="60">
        <f t="shared" si="56"/>
        <v>0</v>
      </c>
      <c r="P133" s="60">
        <f t="shared" si="57"/>
        <v>0</v>
      </c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1">
        <f t="shared" si="59"/>
        <v>0</v>
      </c>
      <c r="AM133" s="125">
        <f t="shared" si="61"/>
        <v>0</v>
      </c>
      <c r="AN133" s="126">
        <f t="shared" si="62"/>
        <v>0</v>
      </c>
      <c r="AO133" s="130">
        <f t="shared" si="53"/>
        <v>35</v>
      </c>
      <c r="AP133" s="61">
        <f t="shared" si="54"/>
        <v>650.65</v>
      </c>
      <c r="AQ133" s="127">
        <f t="shared" si="58"/>
        <v>0</v>
      </c>
      <c r="AR133" s="69"/>
      <c r="AS133" s="61">
        <f t="shared" si="64"/>
        <v>0</v>
      </c>
      <c r="AT133" s="63" t="str">
        <f t="shared" si="55"/>
        <v>NÃO MEDIDO</v>
      </c>
    </row>
    <row r="134" spans="1:46" s="70" customFormat="1" ht="74.25" customHeight="1">
      <c r="A134" s="53"/>
      <c r="B134" s="53"/>
      <c r="C134" s="66" t="s">
        <v>156</v>
      </c>
      <c r="D134" s="54" t="s">
        <v>157</v>
      </c>
      <c r="E134" s="71" t="s">
        <v>59</v>
      </c>
      <c r="F134" s="58">
        <v>1</v>
      </c>
      <c r="G134" s="56"/>
      <c r="H134" s="57"/>
      <c r="I134" s="58">
        <f t="shared" si="69"/>
        <v>1</v>
      </c>
      <c r="J134" s="67">
        <v>6969.29</v>
      </c>
      <c r="K134" s="65">
        <f t="shared" si="70"/>
        <v>6969.29</v>
      </c>
      <c r="L134" s="59"/>
      <c r="M134" s="124">
        <f t="shared" si="60"/>
        <v>0</v>
      </c>
      <c r="N134" s="60"/>
      <c r="O134" s="60">
        <f t="shared" si="56"/>
        <v>0</v>
      </c>
      <c r="P134" s="60">
        <f t="shared" si="57"/>
        <v>0</v>
      </c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1">
        <f t="shared" si="59"/>
        <v>0</v>
      </c>
      <c r="AM134" s="125">
        <f t="shared" ref="AM134" si="71">SUMIF($N$9:$AK$9,"QUANTIDADE",O134:AL134)</f>
        <v>0</v>
      </c>
      <c r="AN134" s="126">
        <f t="shared" ref="AN134" si="72">SUMIF($N$9:$AK$9,"SEM DESCONTO",N134:AK134)</f>
        <v>0</v>
      </c>
      <c r="AO134" s="130">
        <f t="shared" si="53"/>
        <v>1</v>
      </c>
      <c r="AP134" s="61">
        <f t="shared" ref="AP134" si="73">K134-AM134</f>
        <v>6969.29</v>
      </c>
      <c r="AQ134" s="127">
        <f t="shared" ref="AQ134" si="74">M134-AN134</f>
        <v>0</v>
      </c>
      <c r="AR134" s="69"/>
      <c r="AS134" s="61">
        <f t="shared" si="64"/>
        <v>0</v>
      </c>
      <c r="AT134" s="63" t="str">
        <f t="shared" si="55"/>
        <v>NÃO MEDIDO</v>
      </c>
    </row>
    <row r="135" spans="1:46" s="70" customFormat="1" ht="30" customHeight="1">
      <c r="A135" s="53" t="s">
        <v>29</v>
      </c>
      <c r="B135" s="53"/>
      <c r="C135" s="66">
        <v>20900</v>
      </c>
      <c r="D135" s="68" t="s">
        <v>66</v>
      </c>
      <c r="E135" s="71"/>
      <c r="F135" s="58"/>
      <c r="G135" s="56"/>
      <c r="H135" s="57"/>
      <c r="I135" s="58">
        <f t="shared" si="50"/>
        <v>0</v>
      </c>
      <c r="J135" s="67"/>
      <c r="K135" s="65">
        <f t="shared" si="51"/>
        <v>0</v>
      </c>
      <c r="L135" s="59"/>
      <c r="M135" s="124">
        <f t="shared" si="60"/>
        <v>0</v>
      </c>
      <c r="N135" s="60"/>
      <c r="O135" s="60">
        <f t="shared" si="56"/>
        <v>0</v>
      </c>
      <c r="P135" s="60">
        <f t="shared" si="57"/>
        <v>0</v>
      </c>
      <c r="Q135" s="60"/>
      <c r="R135" s="60">
        <f t="shared" ref="R135:R184" si="75">ROUND($Q135*$J135,2)</f>
        <v>0</v>
      </c>
      <c r="S135" s="60">
        <f t="shared" ref="S135:S184" si="76">ROUND($Q135*$L135,2)</f>
        <v>0</v>
      </c>
      <c r="T135" s="60"/>
      <c r="U135" s="60">
        <f t="shared" ref="U135:U184" si="77">ROUND($T135*$J135,2)</f>
        <v>0</v>
      </c>
      <c r="V135" s="60">
        <f t="shared" ref="V135:V184" si="78">ROUND($T135*$L135,2)</f>
        <v>0</v>
      </c>
      <c r="W135" s="60"/>
      <c r="X135" s="60">
        <f t="shared" ref="X135:X184" si="79">ROUND($W135*$J135,2)</f>
        <v>0</v>
      </c>
      <c r="Y135" s="60">
        <f t="shared" ref="Y135:Y184" si="80">ROUND($W135*$L135,2)</f>
        <v>0</v>
      </c>
      <c r="Z135" s="60"/>
      <c r="AA135" s="60">
        <f t="shared" ref="AA135:AA184" si="81">ROUND($Z135*$J135,2)</f>
        <v>0</v>
      </c>
      <c r="AB135" s="60">
        <f t="shared" ref="AB135:AB184" si="82">ROUND($Z135*$L135,2)</f>
        <v>0</v>
      </c>
      <c r="AC135" s="60"/>
      <c r="AD135" s="60">
        <f t="shared" ref="AD135:AD184" si="83">ROUND($AC135*$J135,2)</f>
        <v>0</v>
      </c>
      <c r="AE135" s="60">
        <f t="shared" ref="AE135:AE184" si="84">ROUND($AC135*$L135,2)</f>
        <v>0</v>
      </c>
      <c r="AF135" s="60"/>
      <c r="AG135" s="60">
        <f t="shared" ref="AG135:AG184" si="85">ROUND($AF135*$J135,2)</f>
        <v>0</v>
      </c>
      <c r="AH135" s="60">
        <f t="shared" ref="AH135:AH184" si="86">ROUND($AF135*$L135,2)</f>
        <v>0</v>
      </c>
      <c r="AI135" s="60"/>
      <c r="AJ135" s="60">
        <f t="shared" ref="AJ135:AJ184" si="87">ROUND($AI135*$J135,2)</f>
        <v>0</v>
      </c>
      <c r="AK135" s="60">
        <f t="shared" ref="AK135:AK184" si="88">ROUND($AI135*$L135,2)</f>
        <v>0</v>
      </c>
      <c r="AL135" s="61">
        <f t="shared" si="59"/>
        <v>0</v>
      </c>
      <c r="AM135" s="125">
        <f t="shared" si="61"/>
        <v>0</v>
      </c>
      <c r="AN135" s="126">
        <f t="shared" si="62"/>
        <v>0</v>
      </c>
      <c r="AO135" s="130">
        <f t="shared" si="53"/>
        <v>0</v>
      </c>
      <c r="AP135" s="61">
        <f t="shared" si="54"/>
        <v>0</v>
      </c>
      <c r="AQ135" s="127">
        <f t="shared" si="58"/>
        <v>0</v>
      </c>
      <c r="AR135" s="69"/>
      <c r="AS135" s="61">
        <f t="shared" ref="AS135:AS167" si="89">INDEX($N$10:$AK$240,ROW()-8,MATCH($AS$10,$N$10:$AK$10,0))</f>
        <v>0</v>
      </c>
      <c r="AT135" s="63" t="str">
        <f>IF(COUNTIF(AT136:AT159,"MEDIDO")&gt;0,"MEDIDO","NÃO MEDIDO")</f>
        <v>NÃO MEDIDO</v>
      </c>
    </row>
    <row r="136" spans="1:46" s="70" customFormat="1" ht="30" customHeight="1">
      <c r="A136" s="53" t="s">
        <v>31</v>
      </c>
      <c r="B136" s="53"/>
      <c r="C136" s="66" t="s">
        <v>328</v>
      </c>
      <c r="D136" s="54" t="s">
        <v>329</v>
      </c>
      <c r="E136" s="71" t="s">
        <v>58</v>
      </c>
      <c r="F136" s="58">
        <v>9</v>
      </c>
      <c r="G136" s="56"/>
      <c r="H136" s="57"/>
      <c r="I136" s="58">
        <f t="shared" ref="I136:I188" si="90">F136+G136+H136</f>
        <v>9</v>
      </c>
      <c r="J136" s="67">
        <v>40.53</v>
      </c>
      <c r="K136" s="65">
        <f t="shared" ref="K136:K188" si="91">ROUND((F136*$J136),2)+ROUND((G136*$J136),2)+ROUND((H136*$J136),2)</f>
        <v>364.77</v>
      </c>
      <c r="L136" s="59"/>
      <c r="M136" s="124">
        <f t="shared" si="60"/>
        <v>0</v>
      </c>
      <c r="N136" s="60"/>
      <c r="O136" s="60">
        <f t="shared" si="56"/>
        <v>0</v>
      </c>
      <c r="P136" s="60">
        <f t="shared" si="57"/>
        <v>0</v>
      </c>
      <c r="Q136" s="60"/>
      <c r="R136" s="60">
        <f t="shared" si="75"/>
        <v>0</v>
      </c>
      <c r="S136" s="60">
        <f t="shared" si="76"/>
        <v>0</v>
      </c>
      <c r="T136" s="60"/>
      <c r="U136" s="60">
        <f t="shared" si="77"/>
        <v>0</v>
      </c>
      <c r="V136" s="60">
        <f t="shared" si="78"/>
        <v>0</v>
      </c>
      <c r="W136" s="60"/>
      <c r="X136" s="60">
        <f t="shared" si="79"/>
        <v>0</v>
      </c>
      <c r="Y136" s="60">
        <f t="shared" si="80"/>
        <v>0</v>
      </c>
      <c r="Z136" s="60"/>
      <c r="AA136" s="60">
        <f t="shared" si="81"/>
        <v>0</v>
      </c>
      <c r="AB136" s="60">
        <f t="shared" si="82"/>
        <v>0</v>
      </c>
      <c r="AC136" s="60"/>
      <c r="AD136" s="60">
        <f t="shared" si="83"/>
        <v>0</v>
      </c>
      <c r="AE136" s="60">
        <f t="shared" si="84"/>
        <v>0</v>
      </c>
      <c r="AF136" s="60"/>
      <c r="AG136" s="60">
        <f t="shared" si="85"/>
        <v>0</v>
      </c>
      <c r="AH136" s="60">
        <f t="shared" si="86"/>
        <v>0</v>
      </c>
      <c r="AI136" s="60"/>
      <c r="AJ136" s="60">
        <f t="shared" si="87"/>
        <v>0</v>
      </c>
      <c r="AK136" s="60">
        <f t="shared" si="88"/>
        <v>0</v>
      </c>
      <c r="AL136" s="61">
        <f t="shared" si="59"/>
        <v>0</v>
      </c>
      <c r="AM136" s="125">
        <f t="shared" si="61"/>
        <v>0</v>
      </c>
      <c r="AN136" s="126">
        <f t="shared" si="62"/>
        <v>0</v>
      </c>
      <c r="AO136" s="130">
        <f t="shared" si="53"/>
        <v>9</v>
      </c>
      <c r="AP136" s="61">
        <f t="shared" si="54"/>
        <v>364.77</v>
      </c>
      <c r="AQ136" s="127">
        <f t="shared" si="58"/>
        <v>0</v>
      </c>
      <c r="AR136" s="69"/>
      <c r="AS136" s="61">
        <f t="shared" si="89"/>
        <v>0</v>
      </c>
      <c r="AT136" s="63" t="str">
        <f t="shared" si="55"/>
        <v>NÃO MEDIDO</v>
      </c>
    </row>
    <row r="137" spans="1:46" s="70" customFormat="1" ht="60" customHeight="1">
      <c r="A137" s="53" t="s">
        <v>31</v>
      </c>
      <c r="B137" s="53"/>
      <c r="C137" s="66" t="s">
        <v>330</v>
      </c>
      <c r="D137" s="68" t="s">
        <v>331</v>
      </c>
      <c r="E137" s="71" t="s">
        <v>58</v>
      </c>
      <c r="F137" s="58">
        <v>5.3</v>
      </c>
      <c r="G137" s="56"/>
      <c r="H137" s="57"/>
      <c r="I137" s="58">
        <f t="shared" si="90"/>
        <v>5.3</v>
      </c>
      <c r="J137" s="67">
        <v>67.459999999999994</v>
      </c>
      <c r="K137" s="65">
        <f t="shared" si="91"/>
        <v>357.54</v>
      </c>
      <c r="L137" s="59"/>
      <c r="M137" s="124">
        <f t="shared" si="60"/>
        <v>0</v>
      </c>
      <c r="N137" s="60"/>
      <c r="O137" s="60">
        <f t="shared" si="56"/>
        <v>0</v>
      </c>
      <c r="P137" s="60">
        <f t="shared" si="57"/>
        <v>0</v>
      </c>
      <c r="Q137" s="60"/>
      <c r="R137" s="60">
        <f t="shared" si="75"/>
        <v>0</v>
      </c>
      <c r="S137" s="60">
        <f t="shared" si="76"/>
        <v>0</v>
      </c>
      <c r="T137" s="60"/>
      <c r="U137" s="60">
        <f t="shared" si="77"/>
        <v>0</v>
      </c>
      <c r="V137" s="60">
        <f t="shared" si="78"/>
        <v>0</v>
      </c>
      <c r="W137" s="60"/>
      <c r="X137" s="60">
        <f t="shared" si="79"/>
        <v>0</v>
      </c>
      <c r="Y137" s="60">
        <f t="shared" si="80"/>
        <v>0</v>
      </c>
      <c r="Z137" s="60"/>
      <c r="AA137" s="60">
        <f t="shared" si="81"/>
        <v>0</v>
      </c>
      <c r="AB137" s="60">
        <f t="shared" si="82"/>
        <v>0</v>
      </c>
      <c r="AC137" s="60"/>
      <c r="AD137" s="60">
        <f t="shared" si="83"/>
        <v>0</v>
      </c>
      <c r="AE137" s="60">
        <f t="shared" si="84"/>
        <v>0</v>
      </c>
      <c r="AF137" s="60"/>
      <c r="AG137" s="60">
        <f t="shared" si="85"/>
        <v>0</v>
      </c>
      <c r="AH137" s="60">
        <f t="shared" si="86"/>
        <v>0</v>
      </c>
      <c r="AI137" s="60"/>
      <c r="AJ137" s="60">
        <f t="shared" si="87"/>
        <v>0</v>
      </c>
      <c r="AK137" s="60">
        <f t="shared" si="88"/>
        <v>0</v>
      </c>
      <c r="AL137" s="61">
        <f t="shared" si="59"/>
        <v>0</v>
      </c>
      <c r="AM137" s="125">
        <f t="shared" si="61"/>
        <v>0</v>
      </c>
      <c r="AN137" s="126">
        <f t="shared" si="62"/>
        <v>0</v>
      </c>
      <c r="AO137" s="130">
        <f t="shared" si="53"/>
        <v>5.3</v>
      </c>
      <c r="AP137" s="61">
        <f t="shared" si="54"/>
        <v>357.54</v>
      </c>
      <c r="AQ137" s="127">
        <f t="shared" si="58"/>
        <v>0</v>
      </c>
      <c r="AR137" s="69"/>
      <c r="AS137" s="61">
        <f t="shared" si="89"/>
        <v>0</v>
      </c>
      <c r="AT137" s="63" t="str">
        <f t="shared" si="55"/>
        <v>NÃO MEDIDO</v>
      </c>
    </row>
    <row r="138" spans="1:46" s="70" customFormat="1" ht="60" customHeight="1">
      <c r="A138" s="53" t="s">
        <v>31</v>
      </c>
      <c r="B138" s="53"/>
      <c r="C138" s="66" t="s">
        <v>332</v>
      </c>
      <c r="D138" s="68" t="s">
        <v>333</v>
      </c>
      <c r="E138" s="71" t="s">
        <v>58</v>
      </c>
      <c r="F138" s="58">
        <v>4</v>
      </c>
      <c r="G138" s="56"/>
      <c r="H138" s="57"/>
      <c r="I138" s="58">
        <f t="shared" si="90"/>
        <v>4</v>
      </c>
      <c r="J138" s="67">
        <v>35.299999999999997</v>
      </c>
      <c r="K138" s="65">
        <f t="shared" si="91"/>
        <v>141.19999999999999</v>
      </c>
      <c r="L138" s="59"/>
      <c r="M138" s="124">
        <f t="shared" si="60"/>
        <v>0</v>
      </c>
      <c r="N138" s="60"/>
      <c r="O138" s="60">
        <f t="shared" si="56"/>
        <v>0</v>
      </c>
      <c r="P138" s="60">
        <f t="shared" si="57"/>
        <v>0</v>
      </c>
      <c r="Q138" s="60"/>
      <c r="R138" s="60">
        <f t="shared" si="75"/>
        <v>0</v>
      </c>
      <c r="S138" s="60">
        <f t="shared" si="76"/>
        <v>0</v>
      </c>
      <c r="T138" s="60"/>
      <c r="U138" s="60">
        <f t="shared" si="77"/>
        <v>0</v>
      </c>
      <c r="V138" s="60">
        <f t="shared" si="78"/>
        <v>0</v>
      </c>
      <c r="W138" s="60"/>
      <c r="X138" s="60">
        <f t="shared" si="79"/>
        <v>0</v>
      </c>
      <c r="Y138" s="60">
        <f t="shared" si="80"/>
        <v>0</v>
      </c>
      <c r="Z138" s="60"/>
      <c r="AA138" s="60">
        <f t="shared" si="81"/>
        <v>0</v>
      </c>
      <c r="AB138" s="60">
        <f t="shared" si="82"/>
        <v>0</v>
      </c>
      <c r="AC138" s="60"/>
      <c r="AD138" s="60">
        <f t="shared" si="83"/>
        <v>0</v>
      </c>
      <c r="AE138" s="60">
        <f t="shared" si="84"/>
        <v>0</v>
      </c>
      <c r="AF138" s="60"/>
      <c r="AG138" s="60">
        <f t="shared" si="85"/>
        <v>0</v>
      </c>
      <c r="AH138" s="60">
        <f t="shared" si="86"/>
        <v>0</v>
      </c>
      <c r="AI138" s="60"/>
      <c r="AJ138" s="60">
        <f t="shared" si="87"/>
        <v>0</v>
      </c>
      <c r="AK138" s="60">
        <f t="shared" si="88"/>
        <v>0</v>
      </c>
      <c r="AL138" s="61">
        <f t="shared" si="59"/>
        <v>0</v>
      </c>
      <c r="AM138" s="125">
        <f t="shared" si="61"/>
        <v>0</v>
      </c>
      <c r="AN138" s="126">
        <f t="shared" si="62"/>
        <v>0</v>
      </c>
      <c r="AO138" s="130">
        <f t="shared" si="53"/>
        <v>4</v>
      </c>
      <c r="AP138" s="61">
        <f t="shared" si="54"/>
        <v>141.19999999999999</v>
      </c>
      <c r="AQ138" s="127">
        <f t="shared" si="58"/>
        <v>0</v>
      </c>
      <c r="AR138" s="69"/>
      <c r="AS138" s="61">
        <f t="shared" si="89"/>
        <v>0</v>
      </c>
      <c r="AT138" s="63" t="str">
        <f t="shared" si="55"/>
        <v>NÃO MEDIDO</v>
      </c>
    </row>
    <row r="139" spans="1:46" s="70" customFormat="1" ht="30" customHeight="1">
      <c r="A139" s="53" t="s">
        <v>31</v>
      </c>
      <c r="B139" s="53"/>
      <c r="C139" s="66" t="s">
        <v>334</v>
      </c>
      <c r="D139" s="68" t="s">
        <v>335</v>
      </c>
      <c r="E139" s="71" t="s">
        <v>63</v>
      </c>
      <c r="F139" s="58">
        <v>4.5999999999999996</v>
      </c>
      <c r="G139" s="56"/>
      <c r="H139" s="57"/>
      <c r="I139" s="58">
        <f t="shared" si="90"/>
        <v>4.5999999999999996</v>
      </c>
      <c r="J139" s="67">
        <v>265.77</v>
      </c>
      <c r="K139" s="65">
        <f t="shared" si="91"/>
        <v>1222.54</v>
      </c>
      <c r="L139" s="59"/>
      <c r="M139" s="124">
        <f t="shared" si="60"/>
        <v>0</v>
      </c>
      <c r="N139" s="60"/>
      <c r="O139" s="60">
        <f t="shared" si="56"/>
        <v>0</v>
      </c>
      <c r="P139" s="60">
        <f t="shared" si="57"/>
        <v>0</v>
      </c>
      <c r="Q139" s="60"/>
      <c r="R139" s="60">
        <f t="shared" si="75"/>
        <v>0</v>
      </c>
      <c r="S139" s="60">
        <f t="shared" si="76"/>
        <v>0</v>
      </c>
      <c r="T139" s="60"/>
      <c r="U139" s="60">
        <f t="shared" si="77"/>
        <v>0</v>
      </c>
      <c r="V139" s="60">
        <f t="shared" si="78"/>
        <v>0</v>
      </c>
      <c r="W139" s="60"/>
      <c r="X139" s="60">
        <f t="shared" si="79"/>
        <v>0</v>
      </c>
      <c r="Y139" s="60">
        <f t="shared" si="80"/>
        <v>0</v>
      </c>
      <c r="Z139" s="60"/>
      <c r="AA139" s="60">
        <f t="shared" si="81"/>
        <v>0</v>
      </c>
      <c r="AB139" s="60">
        <f t="shared" si="82"/>
        <v>0</v>
      </c>
      <c r="AC139" s="60"/>
      <c r="AD139" s="60">
        <f t="shared" si="83"/>
        <v>0</v>
      </c>
      <c r="AE139" s="60">
        <f t="shared" si="84"/>
        <v>0</v>
      </c>
      <c r="AF139" s="60"/>
      <c r="AG139" s="60">
        <f t="shared" si="85"/>
        <v>0</v>
      </c>
      <c r="AH139" s="60">
        <f t="shared" si="86"/>
        <v>0</v>
      </c>
      <c r="AI139" s="60"/>
      <c r="AJ139" s="60">
        <f t="shared" si="87"/>
        <v>0</v>
      </c>
      <c r="AK139" s="60">
        <f t="shared" si="88"/>
        <v>0</v>
      </c>
      <c r="AL139" s="61">
        <f t="shared" si="59"/>
        <v>0</v>
      </c>
      <c r="AM139" s="125">
        <f t="shared" si="61"/>
        <v>0</v>
      </c>
      <c r="AN139" s="126">
        <f t="shared" si="62"/>
        <v>0</v>
      </c>
      <c r="AO139" s="130">
        <f t="shared" si="53"/>
        <v>4.5999999999999996</v>
      </c>
      <c r="AP139" s="61">
        <f t="shared" si="54"/>
        <v>1222.54</v>
      </c>
      <c r="AQ139" s="127">
        <f t="shared" si="58"/>
        <v>0</v>
      </c>
      <c r="AR139" s="69"/>
      <c r="AS139" s="61">
        <f t="shared" si="89"/>
        <v>0</v>
      </c>
      <c r="AT139" s="63" t="str">
        <f t="shared" si="55"/>
        <v>NÃO MEDIDO</v>
      </c>
    </row>
    <row r="140" spans="1:46" s="70" customFormat="1" ht="74.25" customHeight="1">
      <c r="A140" s="53" t="s">
        <v>31</v>
      </c>
      <c r="B140" s="53"/>
      <c r="C140" s="66" t="s">
        <v>336</v>
      </c>
      <c r="D140" s="68" t="s">
        <v>337</v>
      </c>
      <c r="E140" s="71" t="s">
        <v>58</v>
      </c>
      <c r="F140" s="58">
        <v>27</v>
      </c>
      <c r="G140" s="56"/>
      <c r="H140" s="57"/>
      <c r="I140" s="58">
        <f t="shared" si="90"/>
        <v>27</v>
      </c>
      <c r="J140" s="67">
        <v>47.21</v>
      </c>
      <c r="K140" s="65">
        <f t="shared" si="91"/>
        <v>1274.67</v>
      </c>
      <c r="L140" s="59"/>
      <c r="M140" s="124">
        <f t="shared" si="60"/>
        <v>0</v>
      </c>
      <c r="N140" s="60"/>
      <c r="O140" s="60">
        <f t="shared" si="56"/>
        <v>0</v>
      </c>
      <c r="P140" s="60">
        <f t="shared" si="57"/>
        <v>0</v>
      </c>
      <c r="Q140" s="60"/>
      <c r="R140" s="60">
        <f t="shared" si="75"/>
        <v>0</v>
      </c>
      <c r="S140" s="60">
        <f t="shared" si="76"/>
        <v>0</v>
      </c>
      <c r="T140" s="60"/>
      <c r="U140" s="60">
        <f t="shared" si="77"/>
        <v>0</v>
      </c>
      <c r="V140" s="60">
        <f t="shared" si="78"/>
        <v>0</v>
      </c>
      <c r="W140" s="60"/>
      <c r="X140" s="60">
        <f t="shared" si="79"/>
        <v>0</v>
      </c>
      <c r="Y140" s="60">
        <f t="shared" si="80"/>
        <v>0</v>
      </c>
      <c r="Z140" s="60"/>
      <c r="AA140" s="60">
        <f t="shared" si="81"/>
        <v>0</v>
      </c>
      <c r="AB140" s="60">
        <f t="shared" si="82"/>
        <v>0</v>
      </c>
      <c r="AC140" s="60"/>
      <c r="AD140" s="60">
        <f t="shared" si="83"/>
        <v>0</v>
      </c>
      <c r="AE140" s="60">
        <f t="shared" si="84"/>
        <v>0</v>
      </c>
      <c r="AF140" s="60"/>
      <c r="AG140" s="60">
        <f t="shared" si="85"/>
        <v>0</v>
      </c>
      <c r="AH140" s="60">
        <f t="shared" si="86"/>
        <v>0</v>
      </c>
      <c r="AI140" s="60"/>
      <c r="AJ140" s="60">
        <f t="shared" si="87"/>
        <v>0</v>
      </c>
      <c r="AK140" s="60">
        <f t="shared" si="88"/>
        <v>0</v>
      </c>
      <c r="AL140" s="61">
        <f t="shared" si="59"/>
        <v>0</v>
      </c>
      <c r="AM140" s="125">
        <f t="shared" si="61"/>
        <v>0</v>
      </c>
      <c r="AN140" s="126">
        <f t="shared" si="62"/>
        <v>0</v>
      </c>
      <c r="AO140" s="130">
        <f t="shared" si="53"/>
        <v>27</v>
      </c>
      <c r="AP140" s="61">
        <f t="shared" si="54"/>
        <v>1274.67</v>
      </c>
      <c r="AQ140" s="127">
        <f t="shared" si="58"/>
        <v>0</v>
      </c>
      <c r="AR140" s="69"/>
      <c r="AS140" s="61">
        <f t="shared" si="89"/>
        <v>0</v>
      </c>
      <c r="AT140" s="63" t="str">
        <f t="shared" si="55"/>
        <v>NÃO MEDIDO</v>
      </c>
    </row>
    <row r="141" spans="1:46" s="70" customFormat="1" ht="50.25" customHeight="1">
      <c r="A141" s="53" t="s">
        <v>31</v>
      </c>
      <c r="B141" s="53"/>
      <c r="C141" s="121" t="s">
        <v>338</v>
      </c>
      <c r="D141" s="68" t="s">
        <v>339</v>
      </c>
      <c r="E141" s="71" t="s">
        <v>58</v>
      </c>
      <c r="F141" s="58">
        <v>95.5</v>
      </c>
      <c r="G141" s="56"/>
      <c r="H141" s="57"/>
      <c r="I141" s="58">
        <f t="shared" si="90"/>
        <v>95.5</v>
      </c>
      <c r="J141" s="67">
        <v>108.01</v>
      </c>
      <c r="K141" s="65">
        <f t="shared" si="91"/>
        <v>10314.959999999999</v>
      </c>
      <c r="L141" s="59"/>
      <c r="M141" s="124">
        <f t="shared" si="60"/>
        <v>0</v>
      </c>
      <c r="N141" s="60"/>
      <c r="O141" s="154">
        <f t="shared" si="56"/>
        <v>0</v>
      </c>
      <c r="P141" s="60">
        <f t="shared" si="57"/>
        <v>0</v>
      </c>
      <c r="Q141" s="60"/>
      <c r="R141" s="60">
        <f t="shared" si="75"/>
        <v>0</v>
      </c>
      <c r="S141" s="60">
        <f t="shared" si="76"/>
        <v>0</v>
      </c>
      <c r="T141" s="60"/>
      <c r="U141" s="60">
        <f t="shared" si="77"/>
        <v>0</v>
      </c>
      <c r="V141" s="60">
        <f t="shared" si="78"/>
        <v>0</v>
      </c>
      <c r="W141" s="60"/>
      <c r="X141" s="60">
        <f t="shared" si="79"/>
        <v>0</v>
      </c>
      <c r="Y141" s="60">
        <f t="shared" si="80"/>
        <v>0</v>
      </c>
      <c r="Z141" s="60"/>
      <c r="AA141" s="60">
        <f t="shared" si="81"/>
        <v>0</v>
      </c>
      <c r="AB141" s="60">
        <f t="shared" si="82"/>
        <v>0</v>
      </c>
      <c r="AC141" s="60"/>
      <c r="AD141" s="60">
        <f t="shared" si="83"/>
        <v>0</v>
      </c>
      <c r="AE141" s="60">
        <f t="shared" si="84"/>
        <v>0</v>
      </c>
      <c r="AF141" s="60"/>
      <c r="AG141" s="60">
        <f t="shared" si="85"/>
        <v>0</v>
      </c>
      <c r="AH141" s="60">
        <f t="shared" si="86"/>
        <v>0</v>
      </c>
      <c r="AI141" s="60"/>
      <c r="AJ141" s="60">
        <f t="shared" si="87"/>
        <v>0</v>
      </c>
      <c r="AK141" s="60">
        <f t="shared" si="88"/>
        <v>0</v>
      </c>
      <c r="AL141" s="61">
        <f t="shared" si="59"/>
        <v>0</v>
      </c>
      <c r="AM141" s="125">
        <f t="shared" si="61"/>
        <v>0</v>
      </c>
      <c r="AN141" s="126">
        <f t="shared" si="62"/>
        <v>0</v>
      </c>
      <c r="AO141" s="130">
        <f t="shared" si="53"/>
        <v>95.5</v>
      </c>
      <c r="AP141" s="61">
        <f t="shared" si="54"/>
        <v>10314.959999999999</v>
      </c>
      <c r="AQ141" s="127">
        <f t="shared" si="58"/>
        <v>0</v>
      </c>
      <c r="AR141" s="69"/>
      <c r="AS141" s="61">
        <f t="shared" si="89"/>
        <v>0</v>
      </c>
      <c r="AT141" s="63" t="str">
        <f t="shared" si="55"/>
        <v>NÃO MEDIDO</v>
      </c>
    </row>
    <row r="142" spans="1:46" s="70" customFormat="1" ht="41.25" customHeight="1">
      <c r="A142" s="53" t="s">
        <v>31</v>
      </c>
      <c r="B142" s="53"/>
      <c r="C142" s="66" t="s">
        <v>340</v>
      </c>
      <c r="D142" s="54" t="s">
        <v>341</v>
      </c>
      <c r="E142" s="71" t="s">
        <v>58</v>
      </c>
      <c r="F142" s="58">
        <v>52</v>
      </c>
      <c r="G142" s="56"/>
      <c r="H142" s="57"/>
      <c r="I142" s="58">
        <f t="shared" si="90"/>
        <v>52</v>
      </c>
      <c r="J142" s="67">
        <v>122.23</v>
      </c>
      <c r="K142" s="65">
        <f t="shared" si="91"/>
        <v>6355.96</v>
      </c>
      <c r="L142" s="59"/>
      <c r="M142" s="124">
        <f t="shared" si="60"/>
        <v>0</v>
      </c>
      <c r="N142" s="60"/>
      <c r="O142" s="60">
        <f t="shared" si="56"/>
        <v>0</v>
      </c>
      <c r="P142" s="60">
        <f t="shared" si="57"/>
        <v>0</v>
      </c>
      <c r="Q142" s="60"/>
      <c r="R142" s="60">
        <f t="shared" si="75"/>
        <v>0</v>
      </c>
      <c r="S142" s="60">
        <f t="shared" si="76"/>
        <v>0</v>
      </c>
      <c r="T142" s="60"/>
      <c r="U142" s="60">
        <f t="shared" si="77"/>
        <v>0</v>
      </c>
      <c r="V142" s="60">
        <f t="shared" si="78"/>
        <v>0</v>
      </c>
      <c r="W142" s="60"/>
      <c r="X142" s="60">
        <f t="shared" si="79"/>
        <v>0</v>
      </c>
      <c r="Y142" s="60">
        <f t="shared" si="80"/>
        <v>0</v>
      </c>
      <c r="Z142" s="60"/>
      <c r="AA142" s="60">
        <f t="shared" si="81"/>
        <v>0</v>
      </c>
      <c r="AB142" s="60">
        <f t="shared" si="82"/>
        <v>0</v>
      </c>
      <c r="AC142" s="60"/>
      <c r="AD142" s="60">
        <f t="shared" si="83"/>
        <v>0</v>
      </c>
      <c r="AE142" s="60">
        <f t="shared" si="84"/>
        <v>0</v>
      </c>
      <c r="AF142" s="60"/>
      <c r="AG142" s="60">
        <f t="shared" si="85"/>
        <v>0</v>
      </c>
      <c r="AH142" s="60">
        <f t="shared" si="86"/>
        <v>0</v>
      </c>
      <c r="AI142" s="60"/>
      <c r="AJ142" s="60">
        <f t="shared" si="87"/>
        <v>0</v>
      </c>
      <c r="AK142" s="60">
        <f t="shared" si="88"/>
        <v>0</v>
      </c>
      <c r="AL142" s="61">
        <f t="shared" si="59"/>
        <v>0</v>
      </c>
      <c r="AM142" s="125">
        <f t="shared" si="61"/>
        <v>0</v>
      </c>
      <c r="AN142" s="126">
        <f t="shared" si="62"/>
        <v>0</v>
      </c>
      <c r="AO142" s="130">
        <f t="shared" si="53"/>
        <v>52</v>
      </c>
      <c r="AP142" s="61">
        <f t="shared" si="54"/>
        <v>6355.96</v>
      </c>
      <c r="AQ142" s="127">
        <f t="shared" si="58"/>
        <v>0</v>
      </c>
      <c r="AR142" s="69"/>
      <c r="AS142" s="61">
        <f t="shared" si="89"/>
        <v>0</v>
      </c>
      <c r="AT142" s="63" t="str">
        <f t="shared" ref="AT142:AT162" si="92">IF(AS142&lt;&gt;0,"MEDIDO","NÃO MEDIDO")</f>
        <v>NÃO MEDIDO</v>
      </c>
    </row>
    <row r="143" spans="1:46" s="70" customFormat="1" ht="36" customHeight="1">
      <c r="A143" s="53" t="s">
        <v>31</v>
      </c>
      <c r="B143" s="53"/>
      <c r="C143" s="66" t="s">
        <v>342</v>
      </c>
      <c r="D143" s="68" t="s">
        <v>343</v>
      </c>
      <c r="E143" s="71" t="s">
        <v>63</v>
      </c>
      <c r="F143" s="58">
        <v>1.5</v>
      </c>
      <c r="G143" s="56"/>
      <c r="H143" s="57"/>
      <c r="I143" s="58">
        <f t="shared" si="90"/>
        <v>1.5</v>
      </c>
      <c r="J143" s="67">
        <v>574.02</v>
      </c>
      <c r="K143" s="65">
        <f t="shared" si="91"/>
        <v>861.03</v>
      </c>
      <c r="L143" s="59"/>
      <c r="M143" s="124">
        <f t="shared" si="60"/>
        <v>0</v>
      </c>
      <c r="N143" s="60"/>
      <c r="O143" s="60">
        <f t="shared" si="56"/>
        <v>0</v>
      </c>
      <c r="P143" s="60">
        <f t="shared" si="57"/>
        <v>0</v>
      </c>
      <c r="Q143" s="60"/>
      <c r="R143" s="60">
        <f t="shared" si="75"/>
        <v>0</v>
      </c>
      <c r="S143" s="60">
        <f t="shared" si="76"/>
        <v>0</v>
      </c>
      <c r="T143" s="60"/>
      <c r="U143" s="60">
        <f t="shared" si="77"/>
        <v>0</v>
      </c>
      <c r="V143" s="60">
        <f t="shared" si="78"/>
        <v>0</v>
      </c>
      <c r="W143" s="60"/>
      <c r="X143" s="60">
        <f t="shared" si="79"/>
        <v>0</v>
      </c>
      <c r="Y143" s="60">
        <f t="shared" si="80"/>
        <v>0</v>
      </c>
      <c r="Z143" s="60"/>
      <c r="AA143" s="60">
        <f t="shared" si="81"/>
        <v>0</v>
      </c>
      <c r="AB143" s="60">
        <f t="shared" si="82"/>
        <v>0</v>
      </c>
      <c r="AC143" s="60"/>
      <c r="AD143" s="60">
        <f t="shared" si="83"/>
        <v>0</v>
      </c>
      <c r="AE143" s="60">
        <f t="shared" si="84"/>
        <v>0</v>
      </c>
      <c r="AF143" s="60"/>
      <c r="AG143" s="60">
        <f t="shared" si="85"/>
        <v>0</v>
      </c>
      <c r="AH143" s="60">
        <f t="shared" si="86"/>
        <v>0</v>
      </c>
      <c r="AI143" s="60"/>
      <c r="AJ143" s="60">
        <f t="shared" si="87"/>
        <v>0</v>
      </c>
      <c r="AK143" s="60">
        <f t="shared" si="88"/>
        <v>0</v>
      </c>
      <c r="AL143" s="61">
        <f t="shared" si="59"/>
        <v>0</v>
      </c>
      <c r="AM143" s="125">
        <f t="shared" si="61"/>
        <v>0</v>
      </c>
      <c r="AN143" s="126">
        <f t="shared" si="62"/>
        <v>0</v>
      </c>
      <c r="AO143" s="130">
        <f t="shared" si="53"/>
        <v>1.5</v>
      </c>
      <c r="AP143" s="61">
        <f t="shared" si="54"/>
        <v>861.03</v>
      </c>
      <c r="AQ143" s="127">
        <f t="shared" si="58"/>
        <v>0</v>
      </c>
      <c r="AR143" s="69"/>
      <c r="AS143" s="61">
        <f t="shared" si="89"/>
        <v>0</v>
      </c>
      <c r="AT143" s="63" t="str">
        <f t="shared" si="92"/>
        <v>NÃO MEDIDO</v>
      </c>
    </row>
    <row r="144" spans="1:46" s="70" customFormat="1" ht="54.75" customHeight="1">
      <c r="A144" s="53" t="s">
        <v>31</v>
      </c>
      <c r="B144" s="53"/>
      <c r="C144" s="66" t="s">
        <v>344</v>
      </c>
      <c r="D144" s="68" t="s">
        <v>345</v>
      </c>
      <c r="E144" s="71" t="s">
        <v>58</v>
      </c>
      <c r="F144" s="58">
        <v>27</v>
      </c>
      <c r="G144" s="56"/>
      <c r="H144" s="57"/>
      <c r="I144" s="58">
        <f t="shared" si="90"/>
        <v>27</v>
      </c>
      <c r="J144" s="67">
        <v>112.87</v>
      </c>
      <c r="K144" s="65">
        <f t="shared" si="91"/>
        <v>3047.49</v>
      </c>
      <c r="L144" s="59"/>
      <c r="M144" s="124">
        <f t="shared" si="60"/>
        <v>0</v>
      </c>
      <c r="N144" s="60"/>
      <c r="O144" s="60">
        <f t="shared" si="56"/>
        <v>0</v>
      </c>
      <c r="P144" s="60">
        <f t="shared" si="57"/>
        <v>0</v>
      </c>
      <c r="Q144" s="60"/>
      <c r="R144" s="60">
        <f t="shared" si="75"/>
        <v>0</v>
      </c>
      <c r="S144" s="60">
        <f t="shared" si="76"/>
        <v>0</v>
      </c>
      <c r="T144" s="60"/>
      <c r="U144" s="60">
        <f t="shared" si="77"/>
        <v>0</v>
      </c>
      <c r="V144" s="60">
        <f t="shared" si="78"/>
        <v>0</v>
      </c>
      <c r="W144" s="60"/>
      <c r="X144" s="60">
        <f t="shared" si="79"/>
        <v>0</v>
      </c>
      <c r="Y144" s="60">
        <f t="shared" si="80"/>
        <v>0</v>
      </c>
      <c r="Z144" s="60"/>
      <c r="AA144" s="60">
        <f t="shared" si="81"/>
        <v>0</v>
      </c>
      <c r="AB144" s="60">
        <f t="shared" si="82"/>
        <v>0</v>
      </c>
      <c r="AC144" s="60"/>
      <c r="AD144" s="60">
        <f t="shared" si="83"/>
        <v>0</v>
      </c>
      <c r="AE144" s="60">
        <f t="shared" si="84"/>
        <v>0</v>
      </c>
      <c r="AF144" s="60"/>
      <c r="AG144" s="60">
        <f t="shared" si="85"/>
        <v>0</v>
      </c>
      <c r="AH144" s="60">
        <f t="shared" si="86"/>
        <v>0</v>
      </c>
      <c r="AI144" s="60"/>
      <c r="AJ144" s="60">
        <f t="shared" si="87"/>
        <v>0</v>
      </c>
      <c r="AK144" s="60">
        <f t="shared" si="88"/>
        <v>0</v>
      </c>
      <c r="AL144" s="61">
        <f t="shared" si="59"/>
        <v>0</v>
      </c>
      <c r="AM144" s="125">
        <f t="shared" si="61"/>
        <v>0</v>
      </c>
      <c r="AN144" s="126">
        <f t="shared" si="62"/>
        <v>0</v>
      </c>
      <c r="AO144" s="130">
        <f t="shared" si="53"/>
        <v>27</v>
      </c>
      <c r="AP144" s="61">
        <f t="shared" si="54"/>
        <v>3047.49</v>
      </c>
      <c r="AQ144" s="127">
        <f t="shared" si="58"/>
        <v>0</v>
      </c>
      <c r="AR144" s="69"/>
      <c r="AS144" s="61">
        <f t="shared" si="89"/>
        <v>0</v>
      </c>
      <c r="AT144" s="63" t="str">
        <f t="shared" si="92"/>
        <v>NÃO MEDIDO</v>
      </c>
    </row>
    <row r="145" spans="1:48" s="70" customFormat="1" ht="54.75" customHeight="1">
      <c r="A145" s="53" t="s">
        <v>31</v>
      </c>
      <c r="B145" s="53"/>
      <c r="C145" s="66" t="s">
        <v>346</v>
      </c>
      <c r="D145" s="68" t="s">
        <v>347</v>
      </c>
      <c r="E145" s="71" t="s">
        <v>58</v>
      </c>
      <c r="F145" s="58">
        <v>27</v>
      </c>
      <c r="G145" s="56"/>
      <c r="H145" s="57"/>
      <c r="I145" s="58">
        <f t="shared" ref="I145:I151" si="93">F145+G145+H145</f>
        <v>27</v>
      </c>
      <c r="J145" s="67">
        <v>43.96</v>
      </c>
      <c r="K145" s="65">
        <f t="shared" ref="K145:K151" si="94">ROUND((F145*$J145),2)+ROUND((G145*$J145),2)+ROUND((H145*$J145),2)</f>
        <v>1186.92</v>
      </c>
      <c r="L145" s="59"/>
      <c r="M145" s="124">
        <f t="shared" si="60"/>
        <v>0</v>
      </c>
      <c r="N145" s="60"/>
      <c r="O145" s="60">
        <f t="shared" si="56"/>
        <v>0</v>
      </c>
      <c r="P145" s="60">
        <f t="shared" si="57"/>
        <v>0</v>
      </c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1">
        <f t="shared" si="59"/>
        <v>0</v>
      </c>
      <c r="AM145" s="125">
        <f t="shared" si="61"/>
        <v>0</v>
      </c>
      <c r="AN145" s="126">
        <f t="shared" si="62"/>
        <v>0</v>
      </c>
      <c r="AO145" s="130">
        <f t="shared" ref="AO145:AO208" si="95">I145-AL145</f>
        <v>27</v>
      </c>
      <c r="AP145" s="61">
        <f t="shared" ref="AP145:AP208" si="96">K145-AM145</f>
        <v>1186.92</v>
      </c>
      <c r="AQ145" s="127">
        <f t="shared" si="58"/>
        <v>0</v>
      </c>
      <c r="AR145" s="69"/>
      <c r="AS145" s="61">
        <f t="shared" si="89"/>
        <v>0</v>
      </c>
      <c r="AT145" s="63" t="str">
        <f t="shared" si="92"/>
        <v>NÃO MEDIDO</v>
      </c>
    </row>
    <row r="146" spans="1:48" s="70" customFormat="1" ht="54.75" customHeight="1">
      <c r="A146" s="53" t="s">
        <v>31</v>
      </c>
      <c r="B146" s="53"/>
      <c r="C146" s="66" t="s">
        <v>348</v>
      </c>
      <c r="D146" s="68" t="s">
        <v>349</v>
      </c>
      <c r="E146" s="71" t="s">
        <v>58</v>
      </c>
      <c r="F146" s="58">
        <v>6</v>
      </c>
      <c r="G146" s="56"/>
      <c r="H146" s="57"/>
      <c r="I146" s="58">
        <f t="shared" si="93"/>
        <v>6</v>
      </c>
      <c r="J146" s="67">
        <v>553.26</v>
      </c>
      <c r="K146" s="65">
        <f t="shared" si="94"/>
        <v>3319.56</v>
      </c>
      <c r="L146" s="59"/>
      <c r="M146" s="124">
        <f t="shared" si="60"/>
        <v>0</v>
      </c>
      <c r="N146" s="60"/>
      <c r="O146" s="60">
        <f t="shared" ref="O146:O209" si="97">ROUND($N146*$J146,2)</f>
        <v>0</v>
      </c>
      <c r="P146" s="60">
        <f t="shared" ref="P146:P209" si="98">ROUND($N146*$L146,2)</f>
        <v>0</v>
      </c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1">
        <f t="shared" ref="AL146:AL209" si="99">SUMIF($N$9:$AK$9,"QUANTIDADE",N146:AK146)</f>
        <v>0</v>
      </c>
      <c r="AM146" s="125">
        <f t="shared" si="61"/>
        <v>0</v>
      </c>
      <c r="AN146" s="126">
        <f t="shared" si="62"/>
        <v>0</v>
      </c>
      <c r="AO146" s="130">
        <f t="shared" si="95"/>
        <v>6</v>
      </c>
      <c r="AP146" s="61">
        <f t="shared" si="96"/>
        <v>3319.56</v>
      </c>
      <c r="AQ146" s="127">
        <f t="shared" ref="AQ146:AQ209" si="100">M146-AN146</f>
        <v>0</v>
      </c>
      <c r="AR146" s="69"/>
      <c r="AS146" s="61">
        <f t="shared" si="89"/>
        <v>0</v>
      </c>
      <c r="AT146" s="63" t="str">
        <f t="shared" si="92"/>
        <v>NÃO MEDIDO</v>
      </c>
    </row>
    <row r="147" spans="1:48" s="70" customFormat="1" ht="54.75" customHeight="1">
      <c r="A147" s="53" t="s">
        <v>31</v>
      </c>
      <c r="B147" s="53"/>
      <c r="C147" s="66" t="s">
        <v>350</v>
      </c>
      <c r="D147" s="68" t="s">
        <v>351</v>
      </c>
      <c r="E147" s="71" t="s">
        <v>59</v>
      </c>
      <c r="F147" s="58">
        <v>5</v>
      </c>
      <c r="G147" s="56"/>
      <c r="H147" s="57"/>
      <c r="I147" s="58">
        <f t="shared" si="93"/>
        <v>5</v>
      </c>
      <c r="J147" s="67">
        <v>424.7</v>
      </c>
      <c r="K147" s="65">
        <f t="shared" si="94"/>
        <v>2123.5</v>
      </c>
      <c r="L147" s="59"/>
      <c r="M147" s="124">
        <f t="shared" si="60"/>
        <v>0</v>
      </c>
      <c r="N147" s="60"/>
      <c r="O147" s="60">
        <f t="shared" si="97"/>
        <v>0</v>
      </c>
      <c r="P147" s="60">
        <f t="shared" si="98"/>
        <v>0</v>
      </c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1">
        <f t="shared" si="99"/>
        <v>0</v>
      </c>
      <c r="AM147" s="125">
        <f t="shared" si="61"/>
        <v>0</v>
      </c>
      <c r="AN147" s="126">
        <f t="shared" si="62"/>
        <v>0</v>
      </c>
      <c r="AO147" s="130">
        <f t="shared" si="95"/>
        <v>5</v>
      </c>
      <c r="AP147" s="61">
        <f t="shared" si="96"/>
        <v>2123.5</v>
      </c>
      <c r="AQ147" s="127">
        <f t="shared" si="100"/>
        <v>0</v>
      </c>
      <c r="AR147" s="69"/>
      <c r="AS147" s="61">
        <f t="shared" si="89"/>
        <v>0</v>
      </c>
      <c r="AT147" s="63" t="str">
        <f t="shared" si="92"/>
        <v>NÃO MEDIDO</v>
      </c>
    </row>
    <row r="148" spans="1:48" s="70" customFormat="1" ht="54.75" customHeight="1">
      <c r="A148" s="53" t="s">
        <v>31</v>
      </c>
      <c r="B148" s="53"/>
      <c r="C148" s="66" t="s">
        <v>352</v>
      </c>
      <c r="D148" s="68" t="s">
        <v>353</v>
      </c>
      <c r="E148" s="71" t="s">
        <v>59</v>
      </c>
      <c r="F148" s="58">
        <v>2</v>
      </c>
      <c r="G148" s="56"/>
      <c r="H148" s="57"/>
      <c r="I148" s="58">
        <f t="shared" si="93"/>
        <v>2</v>
      </c>
      <c r="J148" s="67">
        <v>533.16</v>
      </c>
      <c r="K148" s="65">
        <f t="shared" si="94"/>
        <v>1066.32</v>
      </c>
      <c r="L148" s="59"/>
      <c r="M148" s="124">
        <f t="shared" ref="M148:M211" si="101">ROUND(I148*L148,2)</f>
        <v>0</v>
      </c>
      <c r="N148" s="60"/>
      <c r="O148" s="60">
        <f t="shared" si="97"/>
        <v>0</v>
      </c>
      <c r="P148" s="60">
        <f t="shared" si="98"/>
        <v>0</v>
      </c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1">
        <f t="shared" si="99"/>
        <v>0</v>
      </c>
      <c r="AM148" s="125">
        <f t="shared" ref="AM148:AM211" si="102">SUMIF($N$9:$AK$9,"QUANTIDADE",O148:AL148)</f>
        <v>0</v>
      </c>
      <c r="AN148" s="126">
        <f t="shared" ref="AN148:AN211" si="103">SUMIF($N$9:$AK$9,"SEM DESCONTO",N148:AK148)</f>
        <v>0</v>
      </c>
      <c r="AO148" s="130">
        <f t="shared" si="95"/>
        <v>2</v>
      </c>
      <c r="AP148" s="61">
        <f t="shared" si="96"/>
        <v>1066.32</v>
      </c>
      <c r="AQ148" s="127">
        <f t="shared" si="100"/>
        <v>0</v>
      </c>
      <c r="AR148" s="69"/>
      <c r="AS148" s="61">
        <f t="shared" si="89"/>
        <v>0</v>
      </c>
      <c r="AT148" s="63" t="str">
        <f t="shared" si="92"/>
        <v>NÃO MEDIDO</v>
      </c>
    </row>
    <row r="149" spans="1:48" s="70" customFormat="1" ht="54.75" customHeight="1">
      <c r="A149" s="53" t="s">
        <v>31</v>
      </c>
      <c r="B149" s="53"/>
      <c r="C149" s="66" t="s">
        <v>354</v>
      </c>
      <c r="D149" s="68" t="s">
        <v>355</v>
      </c>
      <c r="E149" s="71" t="s">
        <v>59</v>
      </c>
      <c r="F149" s="58">
        <v>2</v>
      </c>
      <c r="G149" s="56"/>
      <c r="H149" s="57"/>
      <c r="I149" s="58">
        <f t="shared" si="93"/>
        <v>2</v>
      </c>
      <c r="J149" s="67">
        <v>355.24</v>
      </c>
      <c r="K149" s="65">
        <f t="shared" si="94"/>
        <v>710.48</v>
      </c>
      <c r="L149" s="59"/>
      <c r="M149" s="124">
        <f t="shared" si="101"/>
        <v>0</v>
      </c>
      <c r="N149" s="60"/>
      <c r="O149" s="60">
        <f t="shared" si="97"/>
        <v>0</v>
      </c>
      <c r="P149" s="60">
        <f t="shared" si="98"/>
        <v>0</v>
      </c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1">
        <f t="shared" si="99"/>
        <v>0</v>
      </c>
      <c r="AM149" s="125">
        <f t="shared" si="102"/>
        <v>0</v>
      </c>
      <c r="AN149" s="126">
        <f t="shared" si="103"/>
        <v>0</v>
      </c>
      <c r="AO149" s="130">
        <f t="shared" si="95"/>
        <v>2</v>
      </c>
      <c r="AP149" s="61">
        <f t="shared" si="96"/>
        <v>710.48</v>
      </c>
      <c r="AQ149" s="127">
        <f t="shared" si="100"/>
        <v>0</v>
      </c>
      <c r="AR149" s="69"/>
      <c r="AS149" s="61">
        <f t="shared" si="89"/>
        <v>0</v>
      </c>
      <c r="AT149" s="63" t="str">
        <f t="shared" si="92"/>
        <v>NÃO MEDIDO</v>
      </c>
    </row>
    <row r="150" spans="1:48" s="70" customFormat="1" ht="54.75" customHeight="1">
      <c r="A150" s="53" t="s">
        <v>31</v>
      </c>
      <c r="B150" s="53"/>
      <c r="C150" s="66" t="s">
        <v>356</v>
      </c>
      <c r="D150" s="68" t="s">
        <v>357</v>
      </c>
      <c r="E150" s="71" t="s">
        <v>59</v>
      </c>
      <c r="F150" s="58">
        <v>2</v>
      </c>
      <c r="G150" s="56"/>
      <c r="H150" s="57"/>
      <c r="I150" s="58">
        <f t="shared" si="93"/>
        <v>2</v>
      </c>
      <c r="J150" s="67">
        <v>361.78</v>
      </c>
      <c r="K150" s="65">
        <f t="shared" si="94"/>
        <v>723.56</v>
      </c>
      <c r="L150" s="59"/>
      <c r="M150" s="124">
        <f t="shared" si="101"/>
        <v>0</v>
      </c>
      <c r="N150" s="60"/>
      <c r="O150" s="60">
        <f t="shared" si="97"/>
        <v>0</v>
      </c>
      <c r="P150" s="60">
        <f t="shared" si="98"/>
        <v>0</v>
      </c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1">
        <f t="shared" si="99"/>
        <v>0</v>
      </c>
      <c r="AM150" s="125">
        <f t="shared" si="102"/>
        <v>0</v>
      </c>
      <c r="AN150" s="126">
        <f t="shared" si="103"/>
        <v>0</v>
      </c>
      <c r="AO150" s="130">
        <f t="shared" si="95"/>
        <v>2</v>
      </c>
      <c r="AP150" s="61">
        <f t="shared" si="96"/>
        <v>723.56</v>
      </c>
      <c r="AQ150" s="127">
        <f t="shared" si="100"/>
        <v>0</v>
      </c>
      <c r="AR150" s="69"/>
      <c r="AS150" s="61">
        <f t="shared" si="89"/>
        <v>0</v>
      </c>
      <c r="AT150" s="63" t="str">
        <f t="shared" si="92"/>
        <v>NÃO MEDIDO</v>
      </c>
    </row>
    <row r="151" spans="1:48" s="70" customFormat="1" ht="54.75" customHeight="1">
      <c r="A151" s="53" t="s">
        <v>31</v>
      </c>
      <c r="B151" s="53"/>
      <c r="C151" s="66" t="s">
        <v>358</v>
      </c>
      <c r="D151" s="68" t="s">
        <v>359</v>
      </c>
      <c r="E151" s="71" t="s">
        <v>59</v>
      </c>
      <c r="F151" s="58">
        <v>2</v>
      </c>
      <c r="G151" s="56"/>
      <c r="H151" s="57"/>
      <c r="I151" s="58">
        <f t="shared" si="93"/>
        <v>2</v>
      </c>
      <c r="J151" s="67">
        <v>88.47</v>
      </c>
      <c r="K151" s="65">
        <f t="shared" si="94"/>
        <v>176.94</v>
      </c>
      <c r="L151" s="59"/>
      <c r="M151" s="124">
        <f t="shared" si="101"/>
        <v>0</v>
      </c>
      <c r="N151" s="60"/>
      <c r="O151" s="60">
        <f t="shared" si="97"/>
        <v>0</v>
      </c>
      <c r="P151" s="60">
        <f t="shared" si="98"/>
        <v>0</v>
      </c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1">
        <f t="shared" si="99"/>
        <v>0</v>
      </c>
      <c r="AM151" s="125">
        <f t="shared" si="102"/>
        <v>0</v>
      </c>
      <c r="AN151" s="126">
        <f t="shared" si="103"/>
        <v>0</v>
      </c>
      <c r="AO151" s="130">
        <f t="shared" si="95"/>
        <v>2</v>
      </c>
      <c r="AP151" s="61">
        <f t="shared" si="96"/>
        <v>176.94</v>
      </c>
      <c r="AQ151" s="127">
        <f t="shared" si="100"/>
        <v>0</v>
      </c>
      <c r="AR151" s="69"/>
      <c r="AS151" s="61">
        <f t="shared" si="89"/>
        <v>0</v>
      </c>
      <c r="AT151" s="63" t="str">
        <f t="shared" si="92"/>
        <v>NÃO MEDIDO</v>
      </c>
    </row>
    <row r="152" spans="1:48" s="70" customFormat="1" ht="54.75" customHeight="1">
      <c r="A152" s="53" t="s">
        <v>31</v>
      </c>
      <c r="B152" s="53"/>
      <c r="C152" s="66" t="s">
        <v>360</v>
      </c>
      <c r="D152" s="68" t="s">
        <v>361</v>
      </c>
      <c r="E152" s="71" t="s">
        <v>58</v>
      </c>
      <c r="F152" s="58">
        <v>21</v>
      </c>
      <c r="G152" s="56"/>
      <c r="H152" s="57"/>
      <c r="I152" s="58">
        <f t="shared" ref="I152:I153" si="104">F152+G152+H152</f>
        <v>21</v>
      </c>
      <c r="J152" s="67">
        <v>50.06</v>
      </c>
      <c r="K152" s="65">
        <f t="shared" ref="K152:K153" si="105">ROUND((F152*$J152),2)+ROUND((G152*$J152),2)+ROUND((H152*$J152),2)</f>
        <v>1051.26</v>
      </c>
      <c r="L152" s="59"/>
      <c r="M152" s="124">
        <f t="shared" si="101"/>
        <v>0</v>
      </c>
      <c r="N152" s="60"/>
      <c r="O152" s="60">
        <f t="shared" si="97"/>
        <v>0</v>
      </c>
      <c r="P152" s="60">
        <f t="shared" si="98"/>
        <v>0</v>
      </c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1">
        <f t="shared" si="99"/>
        <v>0</v>
      </c>
      <c r="AM152" s="125">
        <f t="shared" si="102"/>
        <v>0</v>
      </c>
      <c r="AN152" s="126">
        <f t="shared" si="103"/>
        <v>0</v>
      </c>
      <c r="AO152" s="130">
        <f t="shared" si="95"/>
        <v>21</v>
      </c>
      <c r="AP152" s="61">
        <f t="shared" si="96"/>
        <v>1051.26</v>
      </c>
      <c r="AQ152" s="127">
        <f t="shared" si="100"/>
        <v>0</v>
      </c>
      <c r="AR152" s="69"/>
      <c r="AS152" s="61">
        <f t="shared" si="89"/>
        <v>0</v>
      </c>
      <c r="AT152" s="63" t="str">
        <f t="shared" si="92"/>
        <v>NÃO MEDIDO</v>
      </c>
    </row>
    <row r="153" spans="1:48" s="70" customFormat="1" ht="30" customHeight="1">
      <c r="A153" s="53" t="s">
        <v>31</v>
      </c>
      <c r="B153" s="53"/>
      <c r="C153" s="66" t="s">
        <v>362</v>
      </c>
      <c r="D153" s="68" t="s">
        <v>363</v>
      </c>
      <c r="E153" s="71" t="s">
        <v>59</v>
      </c>
      <c r="F153" s="58">
        <v>3</v>
      </c>
      <c r="G153" s="56"/>
      <c r="H153" s="57"/>
      <c r="I153" s="58">
        <f t="shared" si="104"/>
        <v>3</v>
      </c>
      <c r="J153" s="67">
        <v>489.52</v>
      </c>
      <c r="K153" s="65">
        <f t="shared" si="105"/>
        <v>1468.56</v>
      </c>
      <c r="L153" s="59"/>
      <c r="M153" s="124">
        <f t="shared" si="101"/>
        <v>0</v>
      </c>
      <c r="N153" s="60"/>
      <c r="O153" s="60">
        <f t="shared" si="97"/>
        <v>0</v>
      </c>
      <c r="P153" s="60">
        <f t="shared" si="98"/>
        <v>0</v>
      </c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1">
        <f t="shared" si="99"/>
        <v>0</v>
      </c>
      <c r="AM153" s="125">
        <f t="shared" si="102"/>
        <v>0</v>
      </c>
      <c r="AN153" s="126">
        <f t="shared" si="103"/>
        <v>0</v>
      </c>
      <c r="AO153" s="130">
        <f t="shared" si="95"/>
        <v>3</v>
      </c>
      <c r="AP153" s="61">
        <f t="shared" si="96"/>
        <v>1468.56</v>
      </c>
      <c r="AQ153" s="127">
        <f t="shared" si="100"/>
        <v>0</v>
      </c>
      <c r="AR153" s="69"/>
      <c r="AS153" s="61">
        <f t="shared" si="89"/>
        <v>0</v>
      </c>
      <c r="AT153" s="63" t="str">
        <f t="shared" si="92"/>
        <v>NÃO MEDIDO</v>
      </c>
    </row>
    <row r="154" spans="1:48" s="70" customFormat="1" ht="30" customHeight="1">
      <c r="A154" s="53" t="s">
        <v>31</v>
      </c>
      <c r="B154" s="53"/>
      <c r="C154" s="66" t="s">
        <v>364</v>
      </c>
      <c r="D154" s="68" t="s">
        <v>365</v>
      </c>
      <c r="E154" s="71" t="s">
        <v>59</v>
      </c>
      <c r="F154" s="58">
        <v>3</v>
      </c>
      <c r="G154" s="56"/>
      <c r="H154" s="57"/>
      <c r="I154" s="58">
        <f t="shared" ref="I154:I155" si="106">F154+G154+H154</f>
        <v>3</v>
      </c>
      <c r="J154" s="67">
        <v>174.19</v>
      </c>
      <c r="K154" s="65">
        <f t="shared" ref="K154:K155" si="107">ROUND((F154*$J154),2)+ROUND((G154*$J154),2)+ROUND((H154*$J154),2)</f>
        <v>522.57000000000005</v>
      </c>
      <c r="L154" s="59"/>
      <c r="M154" s="124">
        <f t="shared" si="101"/>
        <v>0</v>
      </c>
      <c r="N154" s="60"/>
      <c r="O154" s="60">
        <f t="shared" si="97"/>
        <v>0</v>
      </c>
      <c r="P154" s="60">
        <f t="shared" si="98"/>
        <v>0</v>
      </c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1">
        <f t="shared" si="99"/>
        <v>0</v>
      </c>
      <c r="AM154" s="125">
        <f t="shared" si="102"/>
        <v>0</v>
      </c>
      <c r="AN154" s="126">
        <f t="shared" si="103"/>
        <v>0</v>
      </c>
      <c r="AO154" s="130">
        <f t="shared" si="95"/>
        <v>3</v>
      </c>
      <c r="AP154" s="61">
        <f t="shared" si="96"/>
        <v>522.57000000000005</v>
      </c>
      <c r="AQ154" s="127">
        <f t="shared" si="100"/>
        <v>0</v>
      </c>
      <c r="AR154" s="69"/>
      <c r="AS154" s="61">
        <f t="shared" si="89"/>
        <v>0</v>
      </c>
      <c r="AT154" s="63" t="str">
        <f t="shared" si="92"/>
        <v>NÃO MEDIDO</v>
      </c>
    </row>
    <row r="155" spans="1:48" s="70" customFormat="1" ht="54.75" customHeight="1">
      <c r="A155" s="53" t="s">
        <v>31</v>
      </c>
      <c r="B155" s="53"/>
      <c r="C155" s="66" t="s">
        <v>366</v>
      </c>
      <c r="D155" s="68" t="s">
        <v>367</v>
      </c>
      <c r="E155" s="71" t="s">
        <v>59</v>
      </c>
      <c r="F155" s="58">
        <v>1</v>
      </c>
      <c r="G155" s="56"/>
      <c r="H155" s="57"/>
      <c r="I155" s="58">
        <f t="shared" si="106"/>
        <v>1</v>
      </c>
      <c r="J155" s="67">
        <v>432.35</v>
      </c>
      <c r="K155" s="65">
        <f t="shared" si="107"/>
        <v>432.35</v>
      </c>
      <c r="L155" s="59"/>
      <c r="M155" s="124">
        <f t="shared" si="101"/>
        <v>0</v>
      </c>
      <c r="N155" s="60"/>
      <c r="O155" s="60">
        <f t="shared" si="97"/>
        <v>0</v>
      </c>
      <c r="P155" s="60">
        <f t="shared" si="98"/>
        <v>0</v>
      </c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1">
        <f t="shared" si="99"/>
        <v>0</v>
      </c>
      <c r="AM155" s="125">
        <f t="shared" si="102"/>
        <v>0</v>
      </c>
      <c r="AN155" s="126">
        <f t="shared" si="103"/>
        <v>0</v>
      </c>
      <c r="AO155" s="130">
        <f t="shared" si="95"/>
        <v>1</v>
      </c>
      <c r="AP155" s="61">
        <f t="shared" si="96"/>
        <v>432.35</v>
      </c>
      <c r="AQ155" s="127">
        <f t="shared" si="100"/>
        <v>0</v>
      </c>
      <c r="AR155" s="69"/>
      <c r="AS155" s="61">
        <f t="shared" si="89"/>
        <v>0</v>
      </c>
      <c r="AT155" s="63" t="str">
        <f t="shared" si="92"/>
        <v>NÃO MEDIDO</v>
      </c>
    </row>
    <row r="156" spans="1:48" s="70" customFormat="1" ht="48.75" customHeight="1">
      <c r="A156" s="53" t="s">
        <v>31</v>
      </c>
      <c r="B156" s="53"/>
      <c r="C156" s="121" t="s">
        <v>368</v>
      </c>
      <c r="D156" s="54" t="s">
        <v>369</v>
      </c>
      <c r="E156" s="71" t="s">
        <v>59</v>
      </c>
      <c r="F156" s="58">
        <v>2.7</v>
      </c>
      <c r="G156" s="56"/>
      <c r="H156" s="57"/>
      <c r="I156" s="58">
        <f t="shared" si="90"/>
        <v>2.7</v>
      </c>
      <c r="J156" s="67">
        <v>1195.5999999999999</v>
      </c>
      <c r="K156" s="65">
        <f t="shared" si="91"/>
        <v>3228.12</v>
      </c>
      <c r="L156" s="59"/>
      <c r="M156" s="124">
        <f t="shared" si="101"/>
        <v>0</v>
      </c>
      <c r="N156" s="60"/>
      <c r="O156" s="60">
        <f t="shared" si="97"/>
        <v>0</v>
      </c>
      <c r="P156" s="60">
        <f t="shared" si="98"/>
        <v>0</v>
      </c>
      <c r="Q156" s="60"/>
      <c r="R156" s="60">
        <f t="shared" si="75"/>
        <v>0</v>
      </c>
      <c r="S156" s="60">
        <f t="shared" si="76"/>
        <v>0</v>
      </c>
      <c r="T156" s="60"/>
      <c r="U156" s="60">
        <f t="shared" si="77"/>
        <v>0</v>
      </c>
      <c r="V156" s="60">
        <f t="shared" si="78"/>
        <v>0</v>
      </c>
      <c r="W156" s="60"/>
      <c r="X156" s="60">
        <f t="shared" si="79"/>
        <v>0</v>
      </c>
      <c r="Y156" s="60">
        <f t="shared" si="80"/>
        <v>0</v>
      </c>
      <c r="Z156" s="60"/>
      <c r="AA156" s="60">
        <f t="shared" si="81"/>
        <v>0</v>
      </c>
      <c r="AB156" s="60">
        <f t="shared" si="82"/>
        <v>0</v>
      </c>
      <c r="AC156" s="60"/>
      <c r="AD156" s="60">
        <f t="shared" si="83"/>
        <v>0</v>
      </c>
      <c r="AE156" s="60">
        <f t="shared" si="84"/>
        <v>0</v>
      </c>
      <c r="AF156" s="60"/>
      <c r="AG156" s="60">
        <f t="shared" si="85"/>
        <v>0</v>
      </c>
      <c r="AH156" s="60">
        <f t="shared" si="86"/>
        <v>0</v>
      </c>
      <c r="AI156" s="60"/>
      <c r="AJ156" s="60">
        <f t="shared" si="87"/>
        <v>0</v>
      </c>
      <c r="AK156" s="60">
        <f t="shared" si="88"/>
        <v>0</v>
      </c>
      <c r="AL156" s="61">
        <f t="shared" si="99"/>
        <v>0</v>
      </c>
      <c r="AM156" s="125">
        <f t="shared" si="102"/>
        <v>0</v>
      </c>
      <c r="AN156" s="126">
        <f t="shared" si="103"/>
        <v>0</v>
      </c>
      <c r="AO156" s="130">
        <f t="shared" si="95"/>
        <v>2.7</v>
      </c>
      <c r="AP156" s="61">
        <f t="shared" si="96"/>
        <v>3228.12</v>
      </c>
      <c r="AQ156" s="127">
        <f t="shared" si="100"/>
        <v>0</v>
      </c>
      <c r="AR156" s="69"/>
      <c r="AS156" s="61">
        <f t="shared" si="89"/>
        <v>0</v>
      </c>
      <c r="AT156" s="63" t="str">
        <f t="shared" si="92"/>
        <v>NÃO MEDIDO</v>
      </c>
      <c r="AV156" s="136"/>
    </row>
    <row r="157" spans="1:48" s="70" customFormat="1" ht="48.75" customHeight="1">
      <c r="A157" s="53" t="s">
        <v>31</v>
      </c>
      <c r="B157" s="53"/>
      <c r="C157" s="121" t="s">
        <v>370</v>
      </c>
      <c r="D157" s="54" t="s">
        <v>371</v>
      </c>
      <c r="E157" s="71" t="s">
        <v>62</v>
      </c>
      <c r="F157" s="58">
        <v>1.5</v>
      </c>
      <c r="G157" s="56"/>
      <c r="H157" s="57"/>
      <c r="I157" s="58">
        <f t="shared" ref="I157:I159" si="108">F157+G157+H157</f>
        <v>1.5</v>
      </c>
      <c r="J157" s="67">
        <v>798.3</v>
      </c>
      <c r="K157" s="65">
        <f t="shared" ref="K157:K159" si="109">ROUND((F157*$J157),2)+ROUND((G157*$J157),2)+ROUND((H157*$J157),2)</f>
        <v>1197.45</v>
      </c>
      <c r="L157" s="59"/>
      <c r="M157" s="124">
        <f t="shared" si="101"/>
        <v>0</v>
      </c>
      <c r="N157" s="60"/>
      <c r="O157" s="60">
        <f t="shared" si="97"/>
        <v>0</v>
      </c>
      <c r="P157" s="60">
        <f t="shared" si="98"/>
        <v>0</v>
      </c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1">
        <f t="shared" si="99"/>
        <v>0</v>
      </c>
      <c r="AM157" s="125">
        <f t="shared" si="102"/>
        <v>0</v>
      </c>
      <c r="AN157" s="126">
        <f t="shared" si="103"/>
        <v>0</v>
      </c>
      <c r="AO157" s="130">
        <f t="shared" si="95"/>
        <v>1.5</v>
      </c>
      <c r="AP157" s="61">
        <f t="shared" si="96"/>
        <v>1197.45</v>
      </c>
      <c r="AQ157" s="127">
        <f t="shared" si="100"/>
        <v>0</v>
      </c>
      <c r="AR157" s="69"/>
      <c r="AS157" s="61">
        <f t="shared" si="89"/>
        <v>0</v>
      </c>
      <c r="AT157" s="63" t="str">
        <f t="shared" si="92"/>
        <v>NÃO MEDIDO</v>
      </c>
      <c r="AV157" s="136"/>
    </row>
    <row r="158" spans="1:48" s="70" customFormat="1" ht="48.75" customHeight="1">
      <c r="A158" s="53" t="s">
        <v>31</v>
      </c>
      <c r="B158" s="53"/>
      <c r="C158" s="121" t="s">
        <v>372</v>
      </c>
      <c r="D158" s="54" t="s">
        <v>373</v>
      </c>
      <c r="E158" s="71" t="s">
        <v>59</v>
      </c>
      <c r="F158" s="58">
        <v>4</v>
      </c>
      <c r="G158" s="56"/>
      <c r="H158" s="57"/>
      <c r="I158" s="58">
        <f t="shared" si="108"/>
        <v>4</v>
      </c>
      <c r="J158" s="67">
        <v>76.36</v>
      </c>
      <c r="K158" s="65">
        <f t="shared" si="109"/>
        <v>305.44</v>
      </c>
      <c r="L158" s="59"/>
      <c r="M158" s="124">
        <f t="shared" si="101"/>
        <v>0</v>
      </c>
      <c r="N158" s="60"/>
      <c r="O158" s="60">
        <f t="shared" si="97"/>
        <v>0</v>
      </c>
      <c r="P158" s="60">
        <f t="shared" si="98"/>
        <v>0</v>
      </c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1">
        <f t="shared" si="99"/>
        <v>0</v>
      </c>
      <c r="AM158" s="125">
        <f t="shared" si="102"/>
        <v>0</v>
      </c>
      <c r="AN158" s="126">
        <f t="shared" si="103"/>
        <v>0</v>
      </c>
      <c r="AO158" s="130">
        <f t="shared" si="95"/>
        <v>4</v>
      </c>
      <c r="AP158" s="61">
        <f t="shared" si="96"/>
        <v>305.44</v>
      </c>
      <c r="AQ158" s="127">
        <f t="shared" si="100"/>
        <v>0</v>
      </c>
      <c r="AR158" s="69"/>
      <c r="AS158" s="61">
        <f t="shared" si="89"/>
        <v>0</v>
      </c>
      <c r="AT158" s="63" t="str">
        <f t="shared" si="92"/>
        <v>NÃO MEDIDO</v>
      </c>
      <c r="AV158" s="136"/>
    </row>
    <row r="159" spans="1:48" s="70" customFormat="1" ht="48.75" customHeight="1">
      <c r="A159" s="53" t="s">
        <v>31</v>
      </c>
      <c r="B159" s="53"/>
      <c r="C159" s="121" t="s">
        <v>374</v>
      </c>
      <c r="D159" s="54" t="s">
        <v>375</v>
      </c>
      <c r="E159" s="71" t="s">
        <v>59</v>
      </c>
      <c r="F159" s="58">
        <v>4</v>
      </c>
      <c r="G159" s="56"/>
      <c r="H159" s="57"/>
      <c r="I159" s="58">
        <f t="shared" si="108"/>
        <v>4</v>
      </c>
      <c r="J159" s="67">
        <v>8.2799999999999994</v>
      </c>
      <c r="K159" s="65">
        <f t="shared" si="109"/>
        <v>33.119999999999997</v>
      </c>
      <c r="L159" s="59"/>
      <c r="M159" s="124">
        <f t="shared" si="101"/>
        <v>0</v>
      </c>
      <c r="N159" s="60"/>
      <c r="O159" s="60">
        <f t="shared" si="97"/>
        <v>0</v>
      </c>
      <c r="P159" s="60">
        <f t="shared" si="98"/>
        <v>0</v>
      </c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1">
        <f t="shared" si="99"/>
        <v>0</v>
      </c>
      <c r="AM159" s="125">
        <f t="shared" si="102"/>
        <v>0</v>
      </c>
      <c r="AN159" s="126">
        <f t="shared" si="103"/>
        <v>0</v>
      </c>
      <c r="AO159" s="130">
        <f t="shared" si="95"/>
        <v>4</v>
      </c>
      <c r="AP159" s="61">
        <f t="shared" si="96"/>
        <v>33.119999999999997</v>
      </c>
      <c r="AQ159" s="127">
        <f t="shared" si="100"/>
        <v>0</v>
      </c>
      <c r="AR159" s="69"/>
      <c r="AS159" s="61">
        <f t="shared" si="89"/>
        <v>0</v>
      </c>
      <c r="AT159" s="63" t="str">
        <f t="shared" si="92"/>
        <v>NÃO MEDIDO</v>
      </c>
      <c r="AV159" s="136"/>
    </row>
    <row r="160" spans="1:48" s="70" customFormat="1" ht="30" customHeight="1">
      <c r="A160" s="53" t="s">
        <v>29</v>
      </c>
      <c r="B160" s="53"/>
      <c r="C160" s="121">
        <v>21000</v>
      </c>
      <c r="D160" s="54" t="s">
        <v>67</v>
      </c>
      <c r="E160" s="71"/>
      <c r="F160" s="58"/>
      <c r="G160" s="56"/>
      <c r="H160" s="57"/>
      <c r="I160" s="58">
        <f t="shared" si="90"/>
        <v>0</v>
      </c>
      <c r="J160" s="67"/>
      <c r="K160" s="65">
        <f t="shared" si="91"/>
        <v>0</v>
      </c>
      <c r="L160" s="59"/>
      <c r="M160" s="124">
        <f t="shared" si="101"/>
        <v>0</v>
      </c>
      <c r="N160" s="60"/>
      <c r="O160" s="60">
        <f t="shared" si="97"/>
        <v>0</v>
      </c>
      <c r="P160" s="60">
        <f t="shared" si="98"/>
        <v>0</v>
      </c>
      <c r="Q160" s="60"/>
      <c r="R160" s="60">
        <f t="shared" si="75"/>
        <v>0</v>
      </c>
      <c r="S160" s="60">
        <f t="shared" si="76"/>
        <v>0</v>
      </c>
      <c r="T160" s="60"/>
      <c r="U160" s="60">
        <f t="shared" si="77"/>
        <v>0</v>
      </c>
      <c r="V160" s="60">
        <f t="shared" si="78"/>
        <v>0</v>
      </c>
      <c r="W160" s="60"/>
      <c r="X160" s="60">
        <f t="shared" si="79"/>
        <v>0</v>
      </c>
      <c r="Y160" s="60">
        <f t="shared" si="80"/>
        <v>0</v>
      </c>
      <c r="Z160" s="60"/>
      <c r="AA160" s="60">
        <f t="shared" si="81"/>
        <v>0</v>
      </c>
      <c r="AB160" s="60">
        <f t="shared" si="82"/>
        <v>0</v>
      </c>
      <c r="AC160" s="60"/>
      <c r="AD160" s="60">
        <f t="shared" si="83"/>
        <v>0</v>
      </c>
      <c r="AE160" s="60">
        <f t="shared" si="84"/>
        <v>0</v>
      </c>
      <c r="AF160" s="60"/>
      <c r="AG160" s="60">
        <f t="shared" si="85"/>
        <v>0</v>
      </c>
      <c r="AH160" s="60">
        <f t="shared" si="86"/>
        <v>0</v>
      </c>
      <c r="AI160" s="60"/>
      <c r="AJ160" s="60">
        <f t="shared" si="87"/>
        <v>0</v>
      </c>
      <c r="AK160" s="60">
        <f t="shared" si="88"/>
        <v>0</v>
      </c>
      <c r="AL160" s="61">
        <f t="shared" si="99"/>
        <v>0</v>
      </c>
      <c r="AM160" s="125">
        <f t="shared" si="102"/>
        <v>0</v>
      </c>
      <c r="AN160" s="126">
        <f t="shared" si="103"/>
        <v>0</v>
      </c>
      <c r="AO160" s="130">
        <f t="shared" si="95"/>
        <v>0</v>
      </c>
      <c r="AP160" s="61">
        <f t="shared" si="96"/>
        <v>0</v>
      </c>
      <c r="AQ160" s="127">
        <f t="shared" si="100"/>
        <v>0</v>
      </c>
      <c r="AR160" s="69"/>
      <c r="AS160" s="61">
        <f t="shared" si="89"/>
        <v>0</v>
      </c>
      <c r="AT160" s="63" t="str">
        <f>IF(COUNTIF(AT161:AT162,"MEDIDO")&gt;0,"MEDIDO","NÃO MEDIDO")</f>
        <v>NÃO MEDIDO</v>
      </c>
    </row>
    <row r="161" spans="1:46" s="70" customFormat="1" ht="42" customHeight="1">
      <c r="A161" s="53" t="s">
        <v>31</v>
      </c>
      <c r="B161" s="53"/>
      <c r="C161" s="66" t="s">
        <v>376</v>
      </c>
      <c r="D161" s="68" t="s">
        <v>377</v>
      </c>
      <c r="E161" s="71" t="s">
        <v>59</v>
      </c>
      <c r="F161" s="58">
        <v>2</v>
      </c>
      <c r="G161" s="56"/>
      <c r="H161" s="57"/>
      <c r="I161" s="58">
        <f>F161+G161+H161</f>
        <v>2</v>
      </c>
      <c r="J161" s="67">
        <v>210.54</v>
      </c>
      <c r="K161" s="65">
        <f>ROUND((F161*$J161),2)+ROUND((G161*$J161),2)+ROUND((H161*$J161),2)</f>
        <v>421.08</v>
      </c>
      <c r="L161" s="59"/>
      <c r="M161" s="124">
        <f t="shared" si="101"/>
        <v>0</v>
      </c>
      <c r="N161" s="60"/>
      <c r="O161" s="60">
        <f t="shared" si="97"/>
        <v>0</v>
      </c>
      <c r="P161" s="60">
        <f t="shared" si="98"/>
        <v>0</v>
      </c>
      <c r="Q161" s="60"/>
      <c r="R161" s="60">
        <f t="shared" si="75"/>
        <v>0</v>
      </c>
      <c r="S161" s="60">
        <f t="shared" si="76"/>
        <v>0</v>
      </c>
      <c r="T161" s="60"/>
      <c r="U161" s="60">
        <f t="shared" si="77"/>
        <v>0</v>
      </c>
      <c r="V161" s="60">
        <f t="shared" si="78"/>
        <v>0</v>
      </c>
      <c r="W161" s="60"/>
      <c r="X161" s="60">
        <f t="shared" si="79"/>
        <v>0</v>
      </c>
      <c r="Y161" s="60">
        <f t="shared" si="80"/>
        <v>0</v>
      </c>
      <c r="Z161" s="60"/>
      <c r="AA161" s="60">
        <f t="shared" si="81"/>
        <v>0</v>
      </c>
      <c r="AB161" s="60">
        <f t="shared" si="82"/>
        <v>0</v>
      </c>
      <c r="AC161" s="60"/>
      <c r="AD161" s="60">
        <f t="shared" si="83"/>
        <v>0</v>
      </c>
      <c r="AE161" s="60">
        <f t="shared" si="84"/>
        <v>0</v>
      </c>
      <c r="AF161" s="60"/>
      <c r="AG161" s="60">
        <f t="shared" si="85"/>
        <v>0</v>
      </c>
      <c r="AH161" s="60">
        <f t="shared" si="86"/>
        <v>0</v>
      </c>
      <c r="AI161" s="60"/>
      <c r="AJ161" s="60">
        <f t="shared" si="87"/>
        <v>0</v>
      </c>
      <c r="AK161" s="60">
        <f t="shared" si="88"/>
        <v>0</v>
      </c>
      <c r="AL161" s="61">
        <f t="shared" si="99"/>
        <v>0</v>
      </c>
      <c r="AM161" s="125">
        <f t="shared" si="102"/>
        <v>0</v>
      </c>
      <c r="AN161" s="126">
        <f t="shared" si="103"/>
        <v>0</v>
      </c>
      <c r="AO161" s="130">
        <f t="shared" si="95"/>
        <v>2</v>
      </c>
      <c r="AP161" s="61">
        <f t="shared" si="96"/>
        <v>421.08</v>
      </c>
      <c r="AQ161" s="127">
        <f t="shared" si="100"/>
        <v>0</v>
      </c>
      <c r="AR161" s="69"/>
      <c r="AS161" s="61">
        <f t="shared" si="89"/>
        <v>0</v>
      </c>
      <c r="AT161" s="63" t="str">
        <f t="shared" si="92"/>
        <v>NÃO MEDIDO</v>
      </c>
    </row>
    <row r="162" spans="1:46" s="70" customFormat="1" ht="30" customHeight="1">
      <c r="A162" s="53" t="s">
        <v>31</v>
      </c>
      <c r="B162" s="53"/>
      <c r="C162" s="121" t="s">
        <v>378</v>
      </c>
      <c r="D162" s="68" t="s">
        <v>379</v>
      </c>
      <c r="E162" s="71" t="s">
        <v>58</v>
      </c>
      <c r="F162" s="58">
        <v>1</v>
      </c>
      <c r="G162" s="56"/>
      <c r="H162" s="57"/>
      <c r="I162" s="58">
        <f t="shared" si="90"/>
        <v>1</v>
      </c>
      <c r="J162" s="67">
        <v>278.75</v>
      </c>
      <c r="K162" s="65">
        <f t="shared" si="91"/>
        <v>278.75</v>
      </c>
      <c r="L162" s="59"/>
      <c r="M162" s="124">
        <f t="shared" si="101"/>
        <v>0</v>
      </c>
      <c r="N162" s="60"/>
      <c r="O162" s="60">
        <f t="shared" si="97"/>
        <v>0</v>
      </c>
      <c r="P162" s="60">
        <f t="shared" si="98"/>
        <v>0</v>
      </c>
      <c r="Q162" s="60"/>
      <c r="R162" s="60">
        <f t="shared" si="75"/>
        <v>0</v>
      </c>
      <c r="S162" s="60">
        <f t="shared" si="76"/>
        <v>0</v>
      </c>
      <c r="T162" s="60"/>
      <c r="U162" s="60">
        <f t="shared" si="77"/>
        <v>0</v>
      </c>
      <c r="V162" s="60">
        <f t="shared" si="78"/>
        <v>0</v>
      </c>
      <c r="W162" s="60"/>
      <c r="X162" s="60">
        <f t="shared" si="79"/>
        <v>0</v>
      </c>
      <c r="Y162" s="60">
        <f t="shared" si="80"/>
        <v>0</v>
      </c>
      <c r="Z162" s="60"/>
      <c r="AA162" s="60">
        <f t="shared" si="81"/>
        <v>0</v>
      </c>
      <c r="AB162" s="60">
        <f t="shared" si="82"/>
        <v>0</v>
      </c>
      <c r="AC162" s="60"/>
      <c r="AD162" s="60">
        <f t="shared" si="83"/>
        <v>0</v>
      </c>
      <c r="AE162" s="60">
        <f t="shared" si="84"/>
        <v>0</v>
      </c>
      <c r="AF162" s="60"/>
      <c r="AG162" s="60">
        <f t="shared" si="85"/>
        <v>0</v>
      </c>
      <c r="AH162" s="60">
        <f t="shared" si="86"/>
        <v>0</v>
      </c>
      <c r="AI162" s="60"/>
      <c r="AJ162" s="60">
        <f t="shared" si="87"/>
        <v>0</v>
      </c>
      <c r="AK162" s="60">
        <f t="shared" si="88"/>
        <v>0</v>
      </c>
      <c r="AL162" s="61">
        <f t="shared" si="99"/>
        <v>0</v>
      </c>
      <c r="AM162" s="125">
        <f t="shared" si="102"/>
        <v>0</v>
      </c>
      <c r="AN162" s="126">
        <f t="shared" si="103"/>
        <v>0</v>
      </c>
      <c r="AO162" s="130">
        <f t="shared" si="95"/>
        <v>1</v>
      </c>
      <c r="AP162" s="61">
        <f t="shared" si="96"/>
        <v>278.75</v>
      </c>
      <c r="AQ162" s="127">
        <f t="shared" si="100"/>
        <v>0</v>
      </c>
      <c r="AR162" s="69"/>
      <c r="AS162" s="61">
        <f t="shared" si="89"/>
        <v>0</v>
      </c>
      <c r="AT162" s="63" t="str">
        <f t="shared" si="92"/>
        <v>NÃO MEDIDO</v>
      </c>
    </row>
    <row r="163" spans="1:46" s="70" customFormat="1" ht="30" customHeight="1">
      <c r="A163" s="53" t="s">
        <v>29</v>
      </c>
      <c r="B163" s="53"/>
      <c r="C163" s="66">
        <v>4</v>
      </c>
      <c r="D163" s="68" t="s">
        <v>68</v>
      </c>
      <c r="E163" s="71"/>
      <c r="F163" s="58"/>
      <c r="G163" s="56"/>
      <c r="H163" s="57"/>
      <c r="I163" s="58">
        <f t="shared" si="90"/>
        <v>0</v>
      </c>
      <c r="J163" s="67"/>
      <c r="K163" s="65">
        <f t="shared" si="91"/>
        <v>0</v>
      </c>
      <c r="L163" s="59"/>
      <c r="M163" s="124">
        <f t="shared" si="101"/>
        <v>0</v>
      </c>
      <c r="N163" s="60"/>
      <c r="O163" s="60">
        <f t="shared" si="97"/>
        <v>0</v>
      </c>
      <c r="P163" s="60">
        <f t="shared" si="98"/>
        <v>0</v>
      </c>
      <c r="Q163" s="60"/>
      <c r="R163" s="60">
        <f t="shared" si="75"/>
        <v>0</v>
      </c>
      <c r="S163" s="60">
        <f t="shared" si="76"/>
        <v>0</v>
      </c>
      <c r="T163" s="60"/>
      <c r="U163" s="60">
        <f t="shared" si="77"/>
        <v>0</v>
      </c>
      <c r="V163" s="60">
        <f t="shared" si="78"/>
        <v>0</v>
      </c>
      <c r="W163" s="60"/>
      <c r="X163" s="60">
        <f t="shared" si="79"/>
        <v>0</v>
      </c>
      <c r="Y163" s="60">
        <f t="shared" si="80"/>
        <v>0</v>
      </c>
      <c r="Z163" s="60"/>
      <c r="AA163" s="60">
        <f t="shared" si="81"/>
        <v>0</v>
      </c>
      <c r="AB163" s="60">
        <f t="shared" si="82"/>
        <v>0</v>
      </c>
      <c r="AC163" s="60"/>
      <c r="AD163" s="60">
        <f t="shared" si="83"/>
        <v>0</v>
      </c>
      <c r="AE163" s="60">
        <f t="shared" si="84"/>
        <v>0</v>
      </c>
      <c r="AF163" s="60"/>
      <c r="AG163" s="60">
        <f t="shared" si="85"/>
        <v>0</v>
      </c>
      <c r="AH163" s="60">
        <f t="shared" si="86"/>
        <v>0</v>
      </c>
      <c r="AI163" s="60"/>
      <c r="AJ163" s="60">
        <f t="shared" si="87"/>
        <v>0</v>
      </c>
      <c r="AK163" s="60">
        <f t="shared" si="88"/>
        <v>0</v>
      </c>
      <c r="AL163" s="61">
        <f t="shared" si="99"/>
        <v>0</v>
      </c>
      <c r="AM163" s="125">
        <f t="shared" si="102"/>
        <v>0</v>
      </c>
      <c r="AN163" s="126">
        <f t="shared" si="103"/>
        <v>0</v>
      </c>
      <c r="AO163" s="130">
        <f t="shared" si="95"/>
        <v>0</v>
      </c>
      <c r="AP163" s="61">
        <f t="shared" si="96"/>
        <v>0</v>
      </c>
      <c r="AQ163" s="127">
        <f t="shared" si="100"/>
        <v>0</v>
      </c>
      <c r="AR163" s="69"/>
      <c r="AS163" s="61">
        <f t="shared" si="89"/>
        <v>0</v>
      </c>
      <c r="AT163" s="63" t="str">
        <f>IF(COUNTIF(AT164:AT190,"MEDIDO")&gt;0,"MEDIDO","NÃO MEDIDO")</f>
        <v>NÃO MEDIDO</v>
      </c>
    </row>
    <row r="164" spans="1:46" s="70" customFormat="1" ht="30" customHeight="1">
      <c r="A164" s="53" t="s">
        <v>29</v>
      </c>
      <c r="B164" s="53"/>
      <c r="C164" s="66">
        <v>40100</v>
      </c>
      <c r="D164" s="68" t="s">
        <v>69</v>
      </c>
      <c r="E164" s="71"/>
      <c r="F164" s="58"/>
      <c r="G164" s="56"/>
      <c r="H164" s="57"/>
      <c r="I164" s="58">
        <f t="shared" si="90"/>
        <v>0</v>
      </c>
      <c r="J164" s="67"/>
      <c r="K164" s="65">
        <f t="shared" si="91"/>
        <v>0</v>
      </c>
      <c r="L164" s="59"/>
      <c r="M164" s="124">
        <f t="shared" si="101"/>
        <v>0</v>
      </c>
      <c r="N164" s="60"/>
      <c r="O164" s="60">
        <f t="shared" si="97"/>
        <v>0</v>
      </c>
      <c r="P164" s="60">
        <f t="shared" si="98"/>
        <v>0</v>
      </c>
      <c r="Q164" s="60"/>
      <c r="R164" s="60">
        <f t="shared" si="75"/>
        <v>0</v>
      </c>
      <c r="S164" s="60">
        <f t="shared" si="76"/>
        <v>0</v>
      </c>
      <c r="T164" s="60"/>
      <c r="U164" s="60">
        <f t="shared" si="77"/>
        <v>0</v>
      </c>
      <c r="V164" s="60">
        <f t="shared" si="78"/>
        <v>0</v>
      </c>
      <c r="W164" s="60"/>
      <c r="X164" s="60">
        <f t="shared" si="79"/>
        <v>0</v>
      </c>
      <c r="Y164" s="60">
        <f t="shared" si="80"/>
        <v>0</v>
      </c>
      <c r="Z164" s="60"/>
      <c r="AA164" s="60">
        <f t="shared" si="81"/>
        <v>0</v>
      </c>
      <c r="AB164" s="60">
        <f t="shared" si="82"/>
        <v>0</v>
      </c>
      <c r="AC164" s="60"/>
      <c r="AD164" s="60">
        <f t="shared" si="83"/>
        <v>0</v>
      </c>
      <c r="AE164" s="60">
        <f t="shared" si="84"/>
        <v>0</v>
      </c>
      <c r="AF164" s="60"/>
      <c r="AG164" s="60">
        <f t="shared" si="85"/>
        <v>0</v>
      </c>
      <c r="AH164" s="60">
        <f t="shared" si="86"/>
        <v>0</v>
      </c>
      <c r="AI164" s="60"/>
      <c r="AJ164" s="60">
        <f t="shared" si="87"/>
        <v>0</v>
      </c>
      <c r="AK164" s="60">
        <f t="shared" si="88"/>
        <v>0</v>
      </c>
      <c r="AL164" s="61">
        <f t="shared" si="99"/>
        <v>0</v>
      </c>
      <c r="AM164" s="125">
        <f t="shared" si="102"/>
        <v>0</v>
      </c>
      <c r="AN164" s="126">
        <f t="shared" si="103"/>
        <v>0</v>
      </c>
      <c r="AO164" s="130">
        <f t="shared" si="95"/>
        <v>0</v>
      </c>
      <c r="AP164" s="61">
        <f t="shared" si="96"/>
        <v>0</v>
      </c>
      <c r="AQ164" s="127">
        <f t="shared" si="100"/>
        <v>0</v>
      </c>
      <c r="AR164" s="69"/>
      <c r="AS164" s="61">
        <f t="shared" si="89"/>
        <v>0</v>
      </c>
      <c r="AT164" s="63" t="str">
        <f>IF(COUNTIF(AT165:AT167,"MEDIDO")&gt;0,"MEDIDO","NÃO MEDIDO")</f>
        <v>NÃO MEDIDO</v>
      </c>
    </row>
    <row r="165" spans="1:46" s="70" customFormat="1" ht="68.25" customHeight="1">
      <c r="A165" s="53" t="s">
        <v>31</v>
      </c>
      <c r="B165" s="53"/>
      <c r="C165" s="121" t="s">
        <v>380</v>
      </c>
      <c r="D165" s="68" t="s">
        <v>381</v>
      </c>
      <c r="E165" s="71" t="s">
        <v>63</v>
      </c>
      <c r="F165" s="58">
        <v>83.5</v>
      </c>
      <c r="G165" s="56"/>
      <c r="H165" s="57"/>
      <c r="I165" s="58">
        <f t="shared" si="90"/>
        <v>83.5</v>
      </c>
      <c r="J165" s="67">
        <v>87.06</v>
      </c>
      <c r="K165" s="65">
        <f t="shared" si="91"/>
        <v>7269.51</v>
      </c>
      <c r="L165" s="59"/>
      <c r="M165" s="124">
        <f t="shared" si="101"/>
        <v>0</v>
      </c>
      <c r="N165" s="60"/>
      <c r="O165" s="60">
        <f t="shared" si="97"/>
        <v>0</v>
      </c>
      <c r="P165" s="60">
        <f t="shared" si="98"/>
        <v>0</v>
      </c>
      <c r="Q165" s="60"/>
      <c r="R165" s="60">
        <f t="shared" si="75"/>
        <v>0</v>
      </c>
      <c r="S165" s="60">
        <f t="shared" si="76"/>
        <v>0</v>
      </c>
      <c r="T165" s="60"/>
      <c r="U165" s="60">
        <f t="shared" si="77"/>
        <v>0</v>
      </c>
      <c r="V165" s="60">
        <f t="shared" si="78"/>
        <v>0</v>
      </c>
      <c r="W165" s="60"/>
      <c r="X165" s="60">
        <f t="shared" si="79"/>
        <v>0</v>
      </c>
      <c r="Y165" s="60">
        <f t="shared" si="80"/>
        <v>0</v>
      </c>
      <c r="Z165" s="60"/>
      <c r="AA165" s="60">
        <f t="shared" si="81"/>
        <v>0</v>
      </c>
      <c r="AB165" s="60">
        <f t="shared" si="82"/>
        <v>0</v>
      </c>
      <c r="AC165" s="60"/>
      <c r="AD165" s="60">
        <f t="shared" si="83"/>
        <v>0</v>
      </c>
      <c r="AE165" s="60">
        <f t="shared" si="84"/>
        <v>0</v>
      </c>
      <c r="AF165" s="60"/>
      <c r="AG165" s="60">
        <f t="shared" si="85"/>
        <v>0</v>
      </c>
      <c r="AH165" s="60">
        <f t="shared" si="86"/>
        <v>0</v>
      </c>
      <c r="AI165" s="60"/>
      <c r="AJ165" s="60">
        <f t="shared" si="87"/>
        <v>0</v>
      </c>
      <c r="AK165" s="60">
        <f t="shared" si="88"/>
        <v>0</v>
      </c>
      <c r="AL165" s="61">
        <f t="shared" si="99"/>
        <v>0</v>
      </c>
      <c r="AM165" s="125">
        <f t="shared" si="102"/>
        <v>0</v>
      </c>
      <c r="AN165" s="126">
        <f t="shared" si="103"/>
        <v>0</v>
      </c>
      <c r="AO165" s="130">
        <f t="shared" si="95"/>
        <v>83.5</v>
      </c>
      <c r="AP165" s="61">
        <f t="shared" si="96"/>
        <v>7269.51</v>
      </c>
      <c r="AQ165" s="127">
        <f t="shared" si="100"/>
        <v>0</v>
      </c>
      <c r="AR165" s="69"/>
      <c r="AS165" s="61">
        <f t="shared" si="89"/>
        <v>0</v>
      </c>
      <c r="AT165" s="63" t="str">
        <f t="shared" ref="AT165:AT169" si="110">IF(AS165&lt;&gt;0,"MEDIDO","NÃO MEDIDO")</f>
        <v>NÃO MEDIDO</v>
      </c>
    </row>
    <row r="166" spans="1:46" s="70" customFormat="1" ht="45" customHeight="1">
      <c r="A166" s="53" t="s">
        <v>31</v>
      </c>
      <c r="B166" s="53"/>
      <c r="C166" s="66" t="s">
        <v>382</v>
      </c>
      <c r="D166" s="68" t="s">
        <v>383</v>
      </c>
      <c r="E166" s="71" t="s">
        <v>63</v>
      </c>
      <c r="F166" s="58">
        <v>10.5</v>
      </c>
      <c r="G166" s="56"/>
      <c r="H166" s="57"/>
      <c r="I166" s="58">
        <f t="shared" si="90"/>
        <v>10.5</v>
      </c>
      <c r="J166" s="67">
        <v>63.07</v>
      </c>
      <c r="K166" s="65">
        <f t="shared" si="91"/>
        <v>662.24</v>
      </c>
      <c r="L166" s="59"/>
      <c r="M166" s="124">
        <f t="shared" si="101"/>
        <v>0</v>
      </c>
      <c r="N166" s="60"/>
      <c r="O166" s="60">
        <f t="shared" si="97"/>
        <v>0</v>
      </c>
      <c r="P166" s="60">
        <f t="shared" si="98"/>
        <v>0</v>
      </c>
      <c r="Q166" s="60"/>
      <c r="R166" s="60">
        <f t="shared" si="75"/>
        <v>0</v>
      </c>
      <c r="S166" s="60">
        <f t="shared" si="76"/>
        <v>0</v>
      </c>
      <c r="T166" s="60"/>
      <c r="U166" s="60">
        <f t="shared" si="77"/>
        <v>0</v>
      </c>
      <c r="V166" s="60">
        <f t="shared" si="78"/>
        <v>0</v>
      </c>
      <c r="W166" s="60"/>
      <c r="X166" s="60">
        <f t="shared" si="79"/>
        <v>0</v>
      </c>
      <c r="Y166" s="60">
        <f t="shared" si="80"/>
        <v>0</v>
      </c>
      <c r="Z166" s="60"/>
      <c r="AA166" s="60">
        <f t="shared" si="81"/>
        <v>0</v>
      </c>
      <c r="AB166" s="60">
        <f t="shared" si="82"/>
        <v>0</v>
      </c>
      <c r="AC166" s="60"/>
      <c r="AD166" s="60">
        <f t="shared" si="83"/>
        <v>0</v>
      </c>
      <c r="AE166" s="60">
        <f t="shared" si="84"/>
        <v>0</v>
      </c>
      <c r="AF166" s="60"/>
      <c r="AG166" s="60">
        <f t="shared" si="85"/>
        <v>0</v>
      </c>
      <c r="AH166" s="60">
        <f t="shared" si="86"/>
        <v>0</v>
      </c>
      <c r="AI166" s="60"/>
      <c r="AJ166" s="60">
        <f t="shared" si="87"/>
        <v>0</v>
      </c>
      <c r="AK166" s="60">
        <f t="shared" si="88"/>
        <v>0</v>
      </c>
      <c r="AL166" s="61">
        <f t="shared" si="99"/>
        <v>0</v>
      </c>
      <c r="AM166" s="125">
        <f t="shared" si="102"/>
        <v>0</v>
      </c>
      <c r="AN166" s="126">
        <f t="shared" si="103"/>
        <v>0</v>
      </c>
      <c r="AO166" s="130">
        <f t="shared" si="95"/>
        <v>10.5</v>
      </c>
      <c r="AP166" s="61">
        <f t="shared" si="96"/>
        <v>662.24</v>
      </c>
      <c r="AQ166" s="127">
        <f t="shared" si="100"/>
        <v>0</v>
      </c>
      <c r="AR166" s="69"/>
      <c r="AS166" s="61">
        <f t="shared" si="89"/>
        <v>0</v>
      </c>
      <c r="AT166" s="63" t="str">
        <f t="shared" si="110"/>
        <v>NÃO MEDIDO</v>
      </c>
    </row>
    <row r="167" spans="1:46" s="70" customFormat="1" ht="67.5" customHeight="1">
      <c r="A167" s="53"/>
      <c r="B167" s="53"/>
      <c r="C167" s="66" t="s">
        <v>153</v>
      </c>
      <c r="D167" s="68" t="s">
        <v>154</v>
      </c>
      <c r="E167" s="71" t="s">
        <v>33</v>
      </c>
      <c r="F167" s="58">
        <v>8</v>
      </c>
      <c r="G167" s="56"/>
      <c r="H167" s="57"/>
      <c r="I167" s="58">
        <f t="shared" ref="I167" si="111">F167+G167+H167</f>
        <v>8</v>
      </c>
      <c r="J167" s="67">
        <v>2801.32</v>
      </c>
      <c r="K167" s="65">
        <f>ROUND((F167*$J167),2)+ROUND((G167*$J167),2)+ROUND((H167*$J167),2)</f>
        <v>22410.560000000001</v>
      </c>
      <c r="L167" s="59"/>
      <c r="M167" s="124">
        <f t="shared" si="101"/>
        <v>0</v>
      </c>
      <c r="N167" s="60"/>
      <c r="O167" s="60">
        <f t="shared" si="97"/>
        <v>0</v>
      </c>
      <c r="P167" s="60">
        <f t="shared" si="98"/>
        <v>0</v>
      </c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1">
        <f t="shared" si="99"/>
        <v>0</v>
      </c>
      <c r="AM167" s="125">
        <f t="shared" ref="AM167" si="112">SUMIF($N$9:$AK$9,"QUANTIDADE",O167:AL167)</f>
        <v>0</v>
      </c>
      <c r="AN167" s="126">
        <f t="shared" ref="AN167" si="113">SUMIF($N$9:$AK$9,"SEM DESCONTO",N167:AK167)</f>
        <v>0</v>
      </c>
      <c r="AO167" s="130">
        <f t="shared" si="95"/>
        <v>8</v>
      </c>
      <c r="AP167" s="61">
        <f t="shared" ref="AP167" si="114">K167-AM167</f>
        <v>22410.560000000001</v>
      </c>
      <c r="AQ167" s="127">
        <f t="shared" ref="AQ167" si="115">M167-AN167</f>
        <v>0</v>
      </c>
      <c r="AR167" s="69"/>
      <c r="AS167" s="61">
        <f t="shared" si="89"/>
        <v>0</v>
      </c>
      <c r="AT167" s="63" t="str">
        <f t="shared" si="110"/>
        <v>NÃO MEDIDO</v>
      </c>
    </row>
    <row r="168" spans="1:46" s="70" customFormat="1" ht="30" customHeight="1">
      <c r="A168" s="53" t="s">
        <v>29</v>
      </c>
      <c r="B168" s="53"/>
      <c r="C168" s="66">
        <v>40200</v>
      </c>
      <c r="D168" s="54" t="s">
        <v>70</v>
      </c>
      <c r="E168" s="71"/>
      <c r="F168" s="58"/>
      <c r="G168" s="56"/>
      <c r="H168" s="57"/>
      <c r="I168" s="58">
        <f t="shared" si="90"/>
        <v>0</v>
      </c>
      <c r="J168" s="67"/>
      <c r="K168" s="65">
        <f t="shared" si="91"/>
        <v>0</v>
      </c>
      <c r="L168" s="59"/>
      <c r="M168" s="124">
        <f t="shared" si="101"/>
        <v>0</v>
      </c>
      <c r="N168" s="60"/>
      <c r="O168" s="60">
        <f t="shared" si="97"/>
        <v>0</v>
      </c>
      <c r="P168" s="60">
        <f t="shared" si="98"/>
        <v>0</v>
      </c>
      <c r="Q168" s="60"/>
      <c r="R168" s="60">
        <f t="shared" si="75"/>
        <v>0</v>
      </c>
      <c r="S168" s="60">
        <f t="shared" si="76"/>
        <v>0</v>
      </c>
      <c r="T168" s="60"/>
      <c r="U168" s="60">
        <f t="shared" si="77"/>
        <v>0</v>
      </c>
      <c r="V168" s="60">
        <f t="shared" si="78"/>
        <v>0</v>
      </c>
      <c r="W168" s="60"/>
      <c r="X168" s="60">
        <f t="shared" si="79"/>
        <v>0</v>
      </c>
      <c r="Y168" s="60">
        <f t="shared" si="80"/>
        <v>0</v>
      </c>
      <c r="Z168" s="60"/>
      <c r="AA168" s="60">
        <f t="shared" si="81"/>
        <v>0</v>
      </c>
      <c r="AB168" s="60">
        <f t="shared" si="82"/>
        <v>0</v>
      </c>
      <c r="AC168" s="60"/>
      <c r="AD168" s="60">
        <f t="shared" si="83"/>
        <v>0</v>
      </c>
      <c r="AE168" s="60">
        <f t="shared" si="84"/>
        <v>0</v>
      </c>
      <c r="AF168" s="60"/>
      <c r="AG168" s="60">
        <f t="shared" si="85"/>
        <v>0</v>
      </c>
      <c r="AH168" s="60">
        <f t="shared" si="86"/>
        <v>0</v>
      </c>
      <c r="AI168" s="60"/>
      <c r="AJ168" s="60">
        <f t="shared" si="87"/>
        <v>0</v>
      </c>
      <c r="AK168" s="60">
        <f t="shared" si="88"/>
        <v>0</v>
      </c>
      <c r="AL168" s="61">
        <f t="shared" si="99"/>
        <v>0</v>
      </c>
      <c r="AM168" s="125">
        <f t="shared" si="102"/>
        <v>0</v>
      </c>
      <c r="AN168" s="126">
        <f t="shared" si="103"/>
        <v>0</v>
      </c>
      <c r="AO168" s="130">
        <f t="shared" si="95"/>
        <v>0</v>
      </c>
      <c r="AP168" s="61">
        <f t="shared" si="96"/>
        <v>0</v>
      </c>
      <c r="AQ168" s="127">
        <f t="shared" si="100"/>
        <v>0</v>
      </c>
      <c r="AR168" s="69"/>
      <c r="AS168" s="61">
        <f t="shared" ref="AS168:AS199" si="116">INDEX($N$10:$AK$240,ROW()-8,MATCH($AS$10,$N$10:$AK$10,0))</f>
        <v>0</v>
      </c>
      <c r="AT168" s="63" t="str">
        <f>IF(COUNTIF(AT169:AT169,"MEDIDO")&gt;0,"MEDIDO","NÃO MEDIDO")</f>
        <v>NÃO MEDIDO</v>
      </c>
    </row>
    <row r="169" spans="1:46" s="70" customFormat="1" ht="54.75" customHeight="1">
      <c r="A169" s="53" t="s">
        <v>31</v>
      </c>
      <c r="B169" s="53"/>
      <c r="C169" s="121" t="s">
        <v>384</v>
      </c>
      <c r="D169" s="68" t="s">
        <v>385</v>
      </c>
      <c r="E169" s="71" t="s">
        <v>493</v>
      </c>
      <c r="F169" s="58">
        <v>6308</v>
      </c>
      <c r="G169" s="56"/>
      <c r="H169" s="57"/>
      <c r="I169" s="58">
        <f t="shared" si="90"/>
        <v>6308</v>
      </c>
      <c r="J169" s="67">
        <v>0.82</v>
      </c>
      <c r="K169" s="65">
        <f t="shared" si="91"/>
        <v>5172.5600000000004</v>
      </c>
      <c r="L169" s="59"/>
      <c r="M169" s="124">
        <f t="shared" si="101"/>
        <v>0</v>
      </c>
      <c r="N169" s="60"/>
      <c r="O169" s="60">
        <f t="shared" si="97"/>
        <v>0</v>
      </c>
      <c r="P169" s="60">
        <f t="shared" si="98"/>
        <v>0</v>
      </c>
      <c r="Q169" s="60"/>
      <c r="R169" s="60">
        <f t="shared" si="75"/>
        <v>0</v>
      </c>
      <c r="S169" s="60">
        <f t="shared" si="76"/>
        <v>0</v>
      </c>
      <c r="T169" s="60"/>
      <c r="U169" s="60">
        <f t="shared" si="77"/>
        <v>0</v>
      </c>
      <c r="V169" s="60">
        <f t="shared" si="78"/>
        <v>0</v>
      </c>
      <c r="W169" s="60"/>
      <c r="X169" s="60">
        <f t="shared" si="79"/>
        <v>0</v>
      </c>
      <c r="Y169" s="60">
        <f t="shared" si="80"/>
        <v>0</v>
      </c>
      <c r="Z169" s="60"/>
      <c r="AA169" s="60">
        <f t="shared" si="81"/>
        <v>0</v>
      </c>
      <c r="AB169" s="60">
        <f t="shared" si="82"/>
        <v>0</v>
      </c>
      <c r="AC169" s="60"/>
      <c r="AD169" s="60">
        <f t="shared" si="83"/>
        <v>0</v>
      </c>
      <c r="AE169" s="60">
        <f t="shared" si="84"/>
        <v>0</v>
      </c>
      <c r="AF169" s="60"/>
      <c r="AG169" s="60">
        <f t="shared" si="85"/>
        <v>0</v>
      </c>
      <c r="AH169" s="60">
        <f t="shared" si="86"/>
        <v>0</v>
      </c>
      <c r="AI169" s="60"/>
      <c r="AJ169" s="60">
        <f t="shared" si="87"/>
        <v>0</v>
      </c>
      <c r="AK169" s="60">
        <f t="shared" si="88"/>
        <v>0</v>
      </c>
      <c r="AL169" s="61">
        <f t="shared" si="99"/>
        <v>0</v>
      </c>
      <c r="AM169" s="125">
        <f t="shared" si="102"/>
        <v>0</v>
      </c>
      <c r="AN169" s="126">
        <f t="shared" si="103"/>
        <v>0</v>
      </c>
      <c r="AO169" s="130">
        <f t="shared" si="95"/>
        <v>6308</v>
      </c>
      <c r="AP169" s="61">
        <f t="shared" si="96"/>
        <v>5172.5600000000004</v>
      </c>
      <c r="AQ169" s="127">
        <f t="shared" si="100"/>
        <v>0</v>
      </c>
      <c r="AR169" s="69"/>
      <c r="AS169" s="61">
        <f t="shared" si="116"/>
        <v>0</v>
      </c>
      <c r="AT169" s="63" t="str">
        <f t="shared" si="110"/>
        <v>NÃO MEDIDO</v>
      </c>
    </row>
    <row r="170" spans="1:46" s="70" customFormat="1" ht="30" customHeight="1">
      <c r="A170" s="53" t="s">
        <v>29</v>
      </c>
      <c r="B170" s="53"/>
      <c r="C170" s="121" t="s">
        <v>386</v>
      </c>
      <c r="D170" s="68" t="s">
        <v>387</v>
      </c>
      <c r="E170" s="71"/>
      <c r="F170" s="58"/>
      <c r="G170" s="56"/>
      <c r="H170" s="57"/>
      <c r="I170" s="58">
        <f t="shared" si="90"/>
        <v>0</v>
      </c>
      <c r="J170" s="67"/>
      <c r="K170" s="65">
        <f t="shared" si="91"/>
        <v>0</v>
      </c>
      <c r="L170" s="59"/>
      <c r="M170" s="124">
        <f t="shared" si="101"/>
        <v>0</v>
      </c>
      <c r="N170" s="60"/>
      <c r="O170" s="60">
        <f t="shared" si="97"/>
        <v>0</v>
      </c>
      <c r="P170" s="60">
        <f t="shared" si="98"/>
        <v>0</v>
      </c>
      <c r="Q170" s="60"/>
      <c r="R170" s="60">
        <f t="shared" si="75"/>
        <v>0</v>
      </c>
      <c r="S170" s="60">
        <f t="shared" si="76"/>
        <v>0</v>
      </c>
      <c r="T170" s="60"/>
      <c r="U170" s="60">
        <f t="shared" si="77"/>
        <v>0</v>
      </c>
      <c r="V170" s="60">
        <f t="shared" si="78"/>
        <v>0</v>
      </c>
      <c r="W170" s="60"/>
      <c r="X170" s="60">
        <f t="shared" si="79"/>
        <v>0</v>
      </c>
      <c r="Y170" s="60">
        <f t="shared" si="80"/>
        <v>0</v>
      </c>
      <c r="Z170" s="60"/>
      <c r="AA170" s="60">
        <f t="shared" si="81"/>
        <v>0</v>
      </c>
      <c r="AB170" s="60">
        <f t="shared" si="82"/>
        <v>0</v>
      </c>
      <c r="AC170" s="60"/>
      <c r="AD170" s="60">
        <f t="shared" si="83"/>
        <v>0</v>
      </c>
      <c r="AE170" s="60">
        <f t="shared" si="84"/>
        <v>0</v>
      </c>
      <c r="AF170" s="60"/>
      <c r="AG170" s="60">
        <f t="shared" si="85"/>
        <v>0</v>
      </c>
      <c r="AH170" s="60">
        <f t="shared" si="86"/>
        <v>0</v>
      </c>
      <c r="AI170" s="60"/>
      <c r="AJ170" s="60">
        <f t="shared" si="87"/>
        <v>0</v>
      </c>
      <c r="AK170" s="60">
        <f t="shared" si="88"/>
        <v>0</v>
      </c>
      <c r="AL170" s="61">
        <f t="shared" si="99"/>
        <v>0</v>
      </c>
      <c r="AM170" s="125">
        <f t="shared" si="102"/>
        <v>0</v>
      </c>
      <c r="AN170" s="126">
        <f t="shared" si="103"/>
        <v>0</v>
      </c>
      <c r="AO170" s="130">
        <f t="shared" si="95"/>
        <v>0</v>
      </c>
      <c r="AP170" s="61">
        <f t="shared" si="96"/>
        <v>0</v>
      </c>
      <c r="AQ170" s="127">
        <f t="shared" si="100"/>
        <v>0</v>
      </c>
      <c r="AR170" s="69"/>
      <c r="AS170" s="61">
        <f t="shared" si="116"/>
        <v>0</v>
      </c>
      <c r="AT170" s="63" t="str">
        <f>IF(COUNTIF(AT171:AT175,"MEDIDO")&gt;0,"MEDIDO","NÃO MEDIDO")</f>
        <v>NÃO MEDIDO</v>
      </c>
    </row>
    <row r="171" spans="1:46" s="70" customFormat="1" ht="60" customHeight="1">
      <c r="A171" s="53" t="s">
        <v>31</v>
      </c>
      <c r="B171" s="53"/>
      <c r="C171" s="66" t="s">
        <v>388</v>
      </c>
      <c r="D171" s="68" t="s">
        <v>389</v>
      </c>
      <c r="E171" s="71" t="s">
        <v>59</v>
      </c>
      <c r="F171" s="58">
        <v>12</v>
      </c>
      <c r="G171" s="56"/>
      <c r="H171" s="57"/>
      <c r="I171" s="58">
        <f>F171+G171+H171</f>
        <v>12</v>
      </c>
      <c r="J171" s="67">
        <v>5859.28</v>
      </c>
      <c r="K171" s="65">
        <f>ROUND((F171*$J171),2)+ROUND((G171*$J171),2)+ROUND((H171*$J171),2)</f>
        <v>70311.360000000001</v>
      </c>
      <c r="L171" s="59"/>
      <c r="M171" s="124">
        <f t="shared" si="101"/>
        <v>0</v>
      </c>
      <c r="N171" s="60"/>
      <c r="O171" s="60">
        <f t="shared" si="97"/>
        <v>0</v>
      </c>
      <c r="P171" s="60">
        <f t="shared" si="98"/>
        <v>0</v>
      </c>
      <c r="Q171" s="60"/>
      <c r="R171" s="60">
        <f t="shared" si="75"/>
        <v>0</v>
      </c>
      <c r="S171" s="60">
        <f t="shared" si="76"/>
        <v>0</v>
      </c>
      <c r="T171" s="60"/>
      <c r="U171" s="60">
        <f t="shared" si="77"/>
        <v>0</v>
      </c>
      <c r="V171" s="60">
        <f t="shared" si="78"/>
        <v>0</v>
      </c>
      <c r="W171" s="60"/>
      <c r="X171" s="60">
        <f t="shared" si="79"/>
        <v>0</v>
      </c>
      <c r="Y171" s="60">
        <f t="shared" si="80"/>
        <v>0</v>
      </c>
      <c r="Z171" s="60"/>
      <c r="AA171" s="60">
        <f t="shared" si="81"/>
        <v>0</v>
      </c>
      <c r="AB171" s="60">
        <f t="shared" si="82"/>
        <v>0</v>
      </c>
      <c r="AC171" s="60"/>
      <c r="AD171" s="60">
        <f t="shared" si="83"/>
        <v>0</v>
      </c>
      <c r="AE171" s="60">
        <f t="shared" si="84"/>
        <v>0</v>
      </c>
      <c r="AF171" s="60"/>
      <c r="AG171" s="60">
        <f t="shared" si="85"/>
        <v>0</v>
      </c>
      <c r="AH171" s="60">
        <f t="shared" si="86"/>
        <v>0</v>
      </c>
      <c r="AI171" s="60"/>
      <c r="AJ171" s="60">
        <f t="shared" si="87"/>
        <v>0</v>
      </c>
      <c r="AK171" s="60">
        <f t="shared" si="88"/>
        <v>0</v>
      </c>
      <c r="AL171" s="61">
        <f t="shared" si="99"/>
        <v>0</v>
      </c>
      <c r="AM171" s="125">
        <f t="shared" si="102"/>
        <v>0</v>
      </c>
      <c r="AN171" s="126">
        <f t="shared" si="103"/>
        <v>0</v>
      </c>
      <c r="AO171" s="130">
        <f t="shared" si="95"/>
        <v>12</v>
      </c>
      <c r="AP171" s="61">
        <f t="shared" si="96"/>
        <v>70311.360000000001</v>
      </c>
      <c r="AQ171" s="127">
        <f t="shared" si="100"/>
        <v>0</v>
      </c>
      <c r="AR171" s="69"/>
      <c r="AS171" s="61">
        <f t="shared" si="116"/>
        <v>0</v>
      </c>
      <c r="AT171" s="63" t="str">
        <f>IF(AS171&lt;&gt;0,"MEDIDO","NÃO MEDIDO")</f>
        <v>NÃO MEDIDO</v>
      </c>
    </row>
    <row r="172" spans="1:46" s="70" customFormat="1" ht="47.25" customHeight="1">
      <c r="A172" s="53" t="s">
        <v>31</v>
      </c>
      <c r="B172" s="53"/>
      <c r="C172" s="121" t="s">
        <v>390</v>
      </c>
      <c r="D172" s="54" t="s">
        <v>391</v>
      </c>
      <c r="E172" s="71" t="s">
        <v>59</v>
      </c>
      <c r="F172" s="58">
        <v>2</v>
      </c>
      <c r="G172" s="56"/>
      <c r="H172" s="57"/>
      <c r="I172" s="58">
        <f t="shared" si="90"/>
        <v>2</v>
      </c>
      <c r="J172" s="67">
        <v>119.07</v>
      </c>
      <c r="K172" s="65">
        <f t="shared" si="91"/>
        <v>238.14</v>
      </c>
      <c r="L172" s="59"/>
      <c r="M172" s="124">
        <f t="shared" si="101"/>
        <v>0</v>
      </c>
      <c r="N172" s="60"/>
      <c r="O172" s="60">
        <f t="shared" si="97"/>
        <v>0</v>
      </c>
      <c r="P172" s="60">
        <f t="shared" si="98"/>
        <v>0</v>
      </c>
      <c r="Q172" s="60"/>
      <c r="R172" s="60">
        <f t="shared" si="75"/>
        <v>0</v>
      </c>
      <c r="S172" s="60">
        <f t="shared" si="76"/>
        <v>0</v>
      </c>
      <c r="T172" s="60"/>
      <c r="U172" s="60">
        <f t="shared" si="77"/>
        <v>0</v>
      </c>
      <c r="V172" s="60">
        <f t="shared" si="78"/>
        <v>0</v>
      </c>
      <c r="W172" s="60"/>
      <c r="X172" s="60">
        <f t="shared" si="79"/>
        <v>0</v>
      </c>
      <c r="Y172" s="60">
        <f t="shared" si="80"/>
        <v>0</v>
      </c>
      <c r="Z172" s="60"/>
      <c r="AA172" s="60">
        <f t="shared" si="81"/>
        <v>0</v>
      </c>
      <c r="AB172" s="60">
        <f t="shared" si="82"/>
        <v>0</v>
      </c>
      <c r="AC172" s="60"/>
      <c r="AD172" s="60">
        <f t="shared" si="83"/>
        <v>0</v>
      </c>
      <c r="AE172" s="60">
        <f t="shared" si="84"/>
        <v>0</v>
      </c>
      <c r="AF172" s="60"/>
      <c r="AG172" s="60">
        <f t="shared" si="85"/>
        <v>0</v>
      </c>
      <c r="AH172" s="60">
        <f t="shared" si="86"/>
        <v>0</v>
      </c>
      <c r="AI172" s="60"/>
      <c r="AJ172" s="60">
        <f t="shared" si="87"/>
        <v>0</v>
      </c>
      <c r="AK172" s="60">
        <f t="shared" si="88"/>
        <v>0</v>
      </c>
      <c r="AL172" s="61">
        <f t="shared" si="99"/>
        <v>0</v>
      </c>
      <c r="AM172" s="125">
        <f t="shared" si="102"/>
        <v>0</v>
      </c>
      <c r="AN172" s="126">
        <f t="shared" si="103"/>
        <v>0</v>
      </c>
      <c r="AO172" s="130">
        <f t="shared" si="95"/>
        <v>2</v>
      </c>
      <c r="AP172" s="61">
        <f t="shared" si="96"/>
        <v>238.14</v>
      </c>
      <c r="AQ172" s="127">
        <f t="shared" si="100"/>
        <v>0</v>
      </c>
      <c r="AR172" s="69"/>
      <c r="AS172" s="61">
        <f t="shared" si="116"/>
        <v>0</v>
      </c>
      <c r="AT172" s="63" t="str">
        <f t="shared" ref="AT172:AT188" si="117">IF(AS172&lt;&gt;0,"MEDIDO","NÃO MEDIDO")</f>
        <v>NÃO MEDIDO</v>
      </c>
    </row>
    <row r="173" spans="1:46" s="70" customFormat="1" ht="32.25" customHeight="1">
      <c r="A173" s="53" t="s">
        <v>31</v>
      </c>
      <c r="B173" s="53"/>
      <c r="C173" s="66" t="s">
        <v>392</v>
      </c>
      <c r="D173" s="54" t="s">
        <v>393</v>
      </c>
      <c r="E173" s="71" t="s">
        <v>59</v>
      </c>
      <c r="F173" s="58">
        <v>2</v>
      </c>
      <c r="G173" s="56"/>
      <c r="H173" s="57"/>
      <c r="I173" s="58">
        <f t="shared" si="90"/>
        <v>2</v>
      </c>
      <c r="J173" s="67">
        <v>37.97</v>
      </c>
      <c r="K173" s="65">
        <f t="shared" si="91"/>
        <v>75.94</v>
      </c>
      <c r="L173" s="59"/>
      <c r="M173" s="124">
        <f t="shared" si="101"/>
        <v>0</v>
      </c>
      <c r="N173" s="60"/>
      <c r="O173" s="60">
        <f t="shared" si="97"/>
        <v>0</v>
      </c>
      <c r="P173" s="60">
        <f t="shared" si="98"/>
        <v>0</v>
      </c>
      <c r="Q173" s="60"/>
      <c r="R173" s="60">
        <f t="shared" si="75"/>
        <v>0</v>
      </c>
      <c r="S173" s="60">
        <f t="shared" si="76"/>
        <v>0</v>
      </c>
      <c r="T173" s="60"/>
      <c r="U173" s="60">
        <f t="shared" si="77"/>
        <v>0</v>
      </c>
      <c r="V173" s="60">
        <f t="shared" si="78"/>
        <v>0</v>
      </c>
      <c r="W173" s="60"/>
      <c r="X173" s="60">
        <f t="shared" si="79"/>
        <v>0</v>
      </c>
      <c r="Y173" s="60">
        <f t="shared" si="80"/>
        <v>0</v>
      </c>
      <c r="Z173" s="60"/>
      <c r="AA173" s="60">
        <f t="shared" si="81"/>
        <v>0</v>
      </c>
      <c r="AB173" s="60">
        <f t="shared" si="82"/>
        <v>0</v>
      </c>
      <c r="AC173" s="60"/>
      <c r="AD173" s="60">
        <f t="shared" si="83"/>
        <v>0</v>
      </c>
      <c r="AE173" s="60">
        <f t="shared" si="84"/>
        <v>0</v>
      </c>
      <c r="AF173" s="60"/>
      <c r="AG173" s="60">
        <f t="shared" si="85"/>
        <v>0</v>
      </c>
      <c r="AH173" s="60">
        <f t="shared" si="86"/>
        <v>0</v>
      </c>
      <c r="AI173" s="60"/>
      <c r="AJ173" s="60">
        <f t="shared" si="87"/>
        <v>0</v>
      </c>
      <c r="AK173" s="60">
        <f t="shared" si="88"/>
        <v>0</v>
      </c>
      <c r="AL173" s="61">
        <f t="shared" si="99"/>
        <v>0</v>
      </c>
      <c r="AM173" s="125">
        <f t="shared" si="102"/>
        <v>0</v>
      </c>
      <c r="AN173" s="126">
        <f t="shared" si="103"/>
        <v>0</v>
      </c>
      <c r="AO173" s="130">
        <f t="shared" si="95"/>
        <v>2</v>
      </c>
      <c r="AP173" s="61">
        <f t="shared" si="96"/>
        <v>75.94</v>
      </c>
      <c r="AQ173" s="127">
        <f t="shared" si="100"/>
        <v>0</v>
      </c>
      <c r="AR173" s="69"/>
      <c r="AS173" s="61">
        <f t="shared" si="116"/>
        <v>0</v>
      </c>
      <c r="AT173" s="63" t="str">
        <f t="shared" si="117"/>
        <v>NÃO MEDIDO</v>
      </c>
    </row>
    <row r="174" spans="1:46" s="70" customFormat="1" ht="51.75" customHeight="1">
      <c r="A174" s="53" t="s">
        <v>31</v>
      </c>
      <c r="B174" s="53"/>
      <c r="C174" s="66" t="s">
        <v>394</v>
      </c>
      <c r="D174" s="54" t="s">
        <v>395</v>
      </c>
      <c r="E174" s="71" t="s">
        <v>59</v>
      </c>
      <c r="F174" s="58">
        <v>3</v>
      </c>
      <c r="G174" s="56"/>
      <c r="H174" s="57"/>
      <c r="I174" s="58">
        <f t="shared" ref="I174:I175" si="118">F174+G174+H174</f>
        <v>3</v>
      </c>
      <c r="J174" s="67">
        <v>250.5</v>
      </c>
      <c r="K174" s="65">
        <f t="shared" ref="K174:K175" si="119">ROUND((F174*$J174),2)+ROUND((G174*$J174),2)+ROUND((H174*$J174),2)</f>
        <v>751.5</v>
      </c>
      <c r="L174" s="59"/>
      <c r="M174" s="124">
        <f t="shared" si="101"/>
        <v>0</v>
      </c>
      <c r="N174" s="60"/>
      <c r="O174" s="60">
        <f t="shared" si="97"/>
        <v>0</v>
      </c>
      <c r="P174" s="60">
        <f t="shared" si="98"/>
        <v>0</v>
      </c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1">
        <f t="shared" si="99"/>
        <v>0</v>
      </c>
      <c r="AM174" s="125">
        <f t="shared" si="102"/>
        <v>0</v>
      </c>
      <c r="AN174" s="126">
        <f t="shared" si="103"/>
        <v>0</v>
      </c>
      <c r="AO174" s="130">
        <f t="shared" si="95"/>
        <v>3</v>
      </c>
      <c r="AP174" s="61">
        <f t="shared" si="96"/>
        <v>751.5</v>
      </c>
      <c r="AQ174" s="127">
        <f t="shared" si="100"/>
        <v>0</v>
      </c>
      <c r="AR174" s="69"/>
      <c r="AS174" s="61">
        <f t="shared" si="116"/>
        <v>0</v>
      </c>
      <c r="AT174" s="63" t="str">
        <f t="shared" si="117"/>
        <v>NÃO MEDIDO</v>
      </c>
    </row>
    <row r="175" spans="1:46" s="70" customFormat="1" ht="32.25" customHeight="1">
      <c r="A175" s="53" t="s">
        <v>31</v>
      </c>
      <c r="B175" s="53"/>
      <c r="C175" s="66" t="s">
        <v>396</v>
      </c>
      <c r="D175" s="54" t="s">
        <v>397</v>
      </c>
      <c r="E175" s="71" t="s">
        <v>126</v>
      </c>
      <c r="F175" s="58">
        <v>1</v>
      </c>
      <c r="G175" s="56"/>
      <c r="H175" s="57"/>
      <c r="I175" s="58">
        <f t="shared" si="118"/>
        <v>1</v>
      </c>
      <c r="J175" s="67">
        <v>144.46</v>
      </c>
      <c r="K175" s="65">
        <f t="shared" si="119"/>
        <v>144.46</v>
      </c>
      <c r="L175" s="59"/>
      <c r="M175" s="124">
        <f t="shared" si="101"/>
        <v>0</v>
      </c>
      <c r="N175" s="60"/>
      <c r="O175" s="60">
        <f t="shared" si="97"/>
        <v>0</v>
      </c>
      <c r="P175" s="60">
        <f t="shared" si="98"/>
        <v>0</v>
      </c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1">
        <f t="shared" si="99"/>
        <v>0</v>
      </c>
      <c r="AM175" s="125">
        <f t="shared" si="102"/>
        <v>0</v>
      </c>
      <c r="AN175" s="126">
        <f t="shared" si="103"/>
        <v>0</v>
      </c>
      <c r="AO175" s="130">
        <f t="shared" si="95"/>
        <v>1</v>
      </c>
      <c r="AP175" s="61">
        <f t="shared" si="96"/>
        <v>144.46</v>
      </c>
      <c r="AQ175" s="127">
        <f t="shared" si="100"/>
        <v>0</v>
      </c>
      <c r="AR175" s="69"/>
      <c r="AS175" s="61">
        <f t="shared" si="116"/>
        <v>0</v>
      </c>
      <c r="AT175" s="63" t="str">
        <f t="shared" si="117"/>
        <v>NÃO MEDIDO</v>
      </c>
    </row>
    <row r="176" spans="1:46" s="70" customFormat="1" ht="30" customHeight="1">
      <c r="A176" s="53" t="s">
        <v>29</v>
      </c>
      <c r="B176" s="53"/>
      <c r="C176" s="66">
        <v>40600</v>
      </c>
      <c r="D176" s="68" t="s">
        <v>71</v>
      </c>
      <c r="E176" s="71"/>
      <c r="F176" s="58"/>
      <c r="G176" s="56"/>
      <c r="H176" s="57"/>
      <c r="I176" s="58">
        <f t="shared" si="90"/>
        <v>0</v>
      </c>
      <c r="J176" s="67"/>
      <c r="K176" s="65">
        <f t="shared" si="91"/>
        <v>0</v>
      </c>
      <c r="L176" s="59"/>
      <c r="M176" s="124">
        <f t="shared" si="101"/>
        <v>0</v>
      </c>
      <c r="N176" s="60"/>
      <c r="O176" s="60">
        <f t="shared" si="97"/>
        <v>0</v>
      </c>
      <c r="P176" s="60">
        <f t="shared" si="98"/>
        <v>0</v>
      </c>
      <c r="Q176" s="60"/>
      <c r="R176" s="60">
        <f t="shared" si="75"/>
        <v>0</v>
      </c>
      <c r="S176" s="60">
        <f t="shared" si="76"/>
        <v>0</v>
      </c>
      <c r="T176" s="60"/>
      <c r="U176" s="60">
        <f t="shared" si="77"/>
        <v>0</v>
      </c>
      <c r="V176" s="60">
        <f t="shared" si="78"/>
        <v>0</v>
      </c>
      <c r="W176" s="60"/>
      <c r="X176" s="60">
        <f t="shared" si="79"/>
        <v>0</v>
      </c>
      <c r="Y176" s="60">
        <f t="shared" si="80"/>
        <v>0</v>
      </c>
      <c r="Z176" s="60"/>
      <c r="AA176" s="60">
        <f t="shared" si="81"/>
        <v>0</v>
      </c>
      <c r="AB176" s="60">
        <f t="shared" si="82"/>
        <v>0</v>
      </c>
      <c r="AC176" s="60"/>
      <c r="AD176" s="60">
        <f t="shared" si="83"/>
        <v>0</v>
      </c>
      <c r="AE176" s="60">
        <f t="shared" si="84"/>
        <v>0</v>
      </c>
      <c r="AF176" s="60"/>
      <c r="AG176" s="60">
        <f t="shared" si="85"/>
        <v>0</v>
      </c>
      <c r="AH176" s="60">
        <f t="shared" si="86"/>
        <v>0</v>
      </c>
      <c r="AI176" s="60"/>
      <c r="AJ176" s="60">
        <f t="shared" si="87"/>
        <v>0</v>
      </c>
      <c r="AK176" s="60">
        <f t="shared" si="88"/>
        <v>0</v>
      </c>
      <c r="AL176" s="61">
        <f t="shared" si="99"/>
        <v>0</v>
      </c>
      <c r="AM176" s="125">
        <f t="shared" si="102"/>
        <v>0</v>
      </c>
      <c r="AN176" s="126">
        <f t="shared" si="103"/>
        <v>0</v>
      </c>
      <c r="AO176" s="130">
        <f t="shared" si="95"/>
        <v>0</v>
      </c>
      <c r="AP176" s="61">
        <f t="shared" si="96"/>
        <v>0</v>
      </c>
      <c r="AQ176" s="127">
        <f t="shared" si="100"/>
        <v>0</v>
      </c>
      <c r="AR176" s="69"/>
      <c r="AS176" s="61">
        <f t="shared" si="116"/>
        <v>0</v>
      </c>
      <c r="AT176" s="63" t="str">
        <f>IF(COUNTIF(AT177:AT180,"MEDIDO")&gt;0,"MEDIDO","NÃO MEDIDO")</f>
        <v>NÃO MEDIDO</v>
      </c>
    </row>
    <row r="177" spans="1:46" s="70" customFormat="1" ht="53.25" customHeight="1">
      <c r="A177" s="53" t="s">
        <v>31</v>
      </c>
      <c r="B177" s="53"/>
      <c r="C177" s="66" t="s">
        <v>398</v>
      </c>
      <c r="D177" s="68" t="s">
        <v>399</v>
      </c>
      <c r="E177" s="71" t="s">
        <v>58</v>
      </c>
      <c r="F177" s="58">
        <v>80</v>
      </c>
      <c r="G177" s="56"/>
      <c r="H177" s="57"/>
      <c r="I177" s="58">
        <f t="shared" si="90"/>
        <v>80</v>
      </c>
      <c r="J177" s="67">
        <v>1.1499999999999999</v>
      </c>
      <c r="K177" s="65">
        <f t="shared" si="91"/>
        <v>92</v>
      </c>
      <c r="L177" s="59"/>
      <c r="M177" s="124">
        <f t="shared" si="101"/>
        <v>0</v>
      </c>
      <c r="N177" s="60"/>
      <c r="O177" s="60">
        <f t="shared" si="97"/>
        <v>0</v>
      </c>
      <c r="P177" s="60">
        <f t="shared" si="98"/>
        <v>0</v>
      </c>
      <c r="Q177" s="60"/>
      <c r="R177" s="60">
        <f t="shared" si="75"/>
        <v>0</v>
      </c>
      <c r="S177" s="60">
        <f t="shared" si="76"/>
        <v>0</v>
      </c>
      <c r="T177" s="60"/>
      <c r="U177" s="60">
        <f t="shared" si="77"/>
        <v>0</v>
      </c>
      <c r="V177" s="60">
        <f t="shared" si="78"/>
        <v>0</v>
      </c>
      <c r="W177" s="60"/>
      <c r="X177" s="60">
        <f t="shared" si="79"/>
        <v>0</v>
      </c>
      <c r="Y177" s="60">
        <f t="shared" si="80"/>
        <v>0</v>
      </c>
      <c r="Z177" s="60"/>
      <c r="AA177" s="60">
        <f t="shared" si="81"/>
        <v>0</v>
      </c>
      <c r="AB177" s="60">
        <f t="shared" si="82"/>
        <v>0</v>
      </c>
      <c r="AC177" s="60"/>
      <c r="AD177" s="60">
        <f t="shared" si="83"/>
        <v>0</v>
      </c>
      <c r="AE177" s="60">
        <f t="shared" si="84"/>
        <v>0</v>
      </c>
      <c r="AF177" s="60"/>
      <c r="AG177" s="60">
        <f t="shared" si="85"/>
        <v>0</v>
      </c>
      <c r="AH177" s="60">
        <f t="shared" si="86"/>
        <v>0</v>
      </c>
      <c r="AI177" s="60"/>
      <c r="AJ177" s="60">
        <f t="shared" si="87"/>
        <v>0</v>
      </c>
      <c r="AK177" s="60">
        <f t="shared" si="88"/>
        <v>0</v>
      </c>
      <c r="AL177" s="61">
        <f t="shared" si="99"/>
        <v>0</v>
      </c>
      <c r="AM177" s="125">
        <f t="shared" si="102"/>
        <v>0</v>
      </c>
      <c r="AN177" s="126">
        <f t="shared" si="103"/>
        <v>0</v>
      </c>
      <c r="AO177" s="130">
        <f t="shared" si="95"/>
        <v>80</v>
      </c>
      <c r="AP177" s="61">
        <f t="shared" si="96"/>
        <v>92</v>
      </c>
      <c r="AQ177" s="127">
        <f t="shared" si="100"/>
        <v>0</v>
      </c>
      <c r="AR177" s="69"/>
      <c r="AS177" s="61">
        <f t="shared" si="116"/>
        <v>0</v>
      </c>
      <c r="AT177" s="63" t="str">
        <f t="shared" si="117"/>
        <v>NÃO MEDIDO</v>
      </c>
    </row>
    <row r="178" spans="1:46" s="70" customFormat="1" ht="54.75" customHeight="1">
      <c r="A178" s="53" t="s">
        <v>31</v>
      </c>
      <c r="B178" s="53"/>
      <c r="C178" s="66" t="s">
        <v>400</v>
      </c>
      <c r="D178" s="68" t="s">
        <v>401</v>
      </c>
      <c r="E178" s="71" t="s">
        <v>58</v>
      </c>
      <c r="F178" s="58">
        <v>4114</v>
      </c>
      <c r="G178" s="56"/>
      <c r="H178" s="57"/>
      <c r="I178" s="58">
        <f t="shared" si="90"/>
        <v>4114</v>
      </c>
      <c r="J178" s="67">
        <v>27</v>
      </c>
      <c r="K178" s="65">
        <f t="shared" si="91"/>
        <v>111078</v>
      </c>
      <c r="L178" s="59"/>
      <c r="M178" s="124">
        <f t="shared" si="101"/>
        <v>0</v>
      </c>
      <c r="N178" s="60"/>
      <c r="O178" s="60">
        <f t="shared" si="97"/>
        <v>0</v>
      </c>
      <c r="P178" s="60">
        <f t="shared" si="98"/>
        <v>0</v>
      </c>
      <c r="Q178" s="60"/>
      <c r="R178" s="60">
        <f t="shared" si="75"/>
        <v>0</v>
      </c>
      <c r="S178" s="60">
        <f t="shared" si="76"/>
        <v>0</v>
      </c>
      <c r="T178" s="60"/>
      <c r="U178" s="60">
        <f t="shared" si="77"/>
        <v>0</v>
      </c>
      <c r="V178" s="60">
        <f t="shared" si="78"/>
        <v>0</v>
      </c>
      <c r="W178" s="60"/>
      <c r="X178" s="60">
        <f t="shared" si="79"/>
        <v>0</v>
      </c>
      <c r="Y178" s="60">
        <f t="shared" si="80"/>
        <v>0</v>
      </c>
      <c r="Z178" s="60"/>
      <c r="AA178" s="60">
        <f t="shared" si="81"/>
        <v>0</v>
      </c>
      <c r="AB178" s="60">
        <f t="shared" si="82"/>
        <v>0</v>
      </c>
      <c r="AC178" s="60"/>
      <c r="AD178" s="60">
        <f t="shared" si="83"/>
        <v>0</v>
      </c>
      <c r="AE178" s="60">
        <f t="shared" si="84"/>
        <v>0</v>
      </c>
      <c r="AF178" s="60"/>
      <c r="AG178" s="60">
        <f t="shared" si="85"/>
        <v>0</v>
      </c>
      <c r="AH178" s="60">
        <f t="shared" si="86"/>
        <v>0</v>
      </c>
      <c r="AI178" s="60"/>
      <c r="AJ178" s="60">
        <f t="shared" si="87"/>
        <v>0</v>
      </c>
      <c r="AK178" s="60">
        <f t="shared" si="88"/>
        <v>0</v>
      </c>
      <c r="AL178" s="61">
        <f t="shared" si="99"/>
        <v>0</v>
      </c>
      <c r="AM178" s="125">
        <f t="shared" si="102"/>
        <v>0</v>
      </c>
      <c r="AN178" s="126">
        <f t="shared" si="103"/>
        <v>0</v>
      </c>
      <c r="AO178" s="130">
        <f t="shared" si="95"/>
        <v>4114</v>
      </c>
      <c r="AP178" s="61">
        <f t="shared" si="96"/>
        <v>111078</v>
      </c>
      <c r="AQ178" s="127">
        <f t="shared" si="100"/>
        <v>0</v>
      </c>
      <c r="AR178" s="69"/>
      <c r="AS178" s="61">
        <f t="shared" si="116"/>
        <v>0</v>
      </c>
      <c r="AT178" s="63" t="str">
        <f t="shared" si="117"/>
        <v>NÃO MEDIDO</v>
      </c>
    </row>
    <row r="179" spans="1:46" s="70" customFormat="1" ht="55.5" customHeight="1">
      <c r="A179" s="53" t="s">
        <v>31</v>
      </c>
      <c r="B179" s="53"/>
      <c r="C179" s="66" t="s">
        <v>402</v>
      </c>
      <c r="D179" s="68" t="s">
        <v>403</v>
      </c>
      <c r="E179" s="71" t="s">
        <v>58</v>
      </c>
      <c r="F179" s="58">
        <v>421.5</v>
      </c>
      <c r="G179" s="56"/>
      <c r="H179" s="57"/>
      <c r="I179" s="58">
        <f t="shared" si="90"/>
        <v>421.5</v>
      </c>
      <c r="J179" s="67">
        <v>19.739999999999998</v>
      </c>
      <c r="K179" s="65">
        <f t="shared" si="91"/>
        <v>8320.41</v>
      </c>
      <c r="L179" s="59"/>
      <c r="M179" s="124">
        <f t="shared" si="101"/>
        <v>0</v>
      </c>
      <c r="N179" s="60"/>
      <c r="O179" s="60">
        <f t="shared" si="97"/>
        <v>0</v>
      </c>
      <c r="P179" s="60">
        <f t="shared" si="98"/>
        <v>0</v>
      </c>
      <c r="Q179" s="60"/>
      <c r="R179" s="60">
        <f t="shared" si="75"/>
        <v>0</v>
      </c>
      <c r="S179" s="60">
        <f t="shared" si="76"/>
        <v>0</v>
      </c>
      <c r="T179" s="60"/>
      <c r="U179" s="60">
        <f t="shared" si="77"/>
        <v>0</v>
      </c>
      <c r="V179" s="60">
        <f t="shared" si="78"/>
        <v>0</v>
      </c>
      <c r="W179" s="60"/>
      <c r="X179" s="60">
        <f t="shared" si="79"/>
        <v>0</v>
      </c>
      <c r="Y179" s="60">
        <f t="shared" si="80"/>
        <v>0</v>
      </c>
      <c r="Z179" s="60"/>
      <c r="AA179" s="60">
        <f t="shared" si="81"/>
        <v>0</v>
      </c>
      <c r="AB179" s="60">
        <f t="shared" si="82"/>
        <v>0</v>
      </c>
      <c r="AC179" s="60"/>
      <c r="AD179" s="60">
        <f t="shared" si="83"/>
        <v>0</v>
      </c>
      <c r="AE179" s="60">
        <f t="shared" si="84"/>
        <v>0</v>
      </c>
      <c r="AF179" s="60"/>
      <c r="AG179" s="60">
        <f t="shared" si="85"/>
        <v>0</v>
      </c>
      <c r="AH179" s="60">
        <f t="shared" si="86"/>
        <v>0</v>
      </c>
      <c r="AI179" s="60"/>
      <c r="AJ179" s="60">
        <f t="shared" si="87"/>
        <v>0</v>
      </c>
      <c r="AK179" s="60">
        <f t="shared" si="88"/>
        <v>0</v>
      </c>
      <c r="AL179" s="61">
        <f t="shared" si="99"/>
        <v>0</v>
      </c>
      <c r="AM179" s="125">
        <f t="shared" si="102"/>
        <v>0</v>
      </c>
      <c r="AN179" s="126">
        <f t="shared" si="103"/>
        <v>0</v>
      </c>
      <c r="AO179" s="130">
        <f t="shared" si="95"/>
        <v>421.5</v>
      </c>
      <c r="AP179" s="61">
        <f t="shared" si="96"/>
        <v>8320.41</v>
      </c>
      <c r="AQ179" s="127">
        <f t="shared" si="100"/>
        <v>0</v>
      </c>
      <c r="AR179" s="69"/>
      <c r="AS179" s="61">
        <f t="shared" si="116"/>
        <v>0</v>
      </c>
      <c r="AT179" s="63" t="str">
        <f t="shared" si="117"/>
        <v>NÃO MEDIDO</v>
      </c>
    </row>
    <row r="180" spans="1:46" s="70" customFormat="1" ht="75.75" customHeight="1">
      <c r="A180" s="53" t="s">
        <v>31</v>
      </c>
      <c r="B180" s="53"/>
      <c r="C180" s="66" t="s">
        <v>404</v>
      </c>
      <c r="D180" s="68" t="s">
        <v>405</v>
      </c>
      <c r="E180" s="71" t="s">
        <v>58</v>
      </c>
      <c r="F180" s="58">
        <v>130</v>
      </c>
      <c r="G180" s="56"/>
      <c r="H180" s="57"/>
      <c r="I180" s="58">
        <f t="shared" si="90"/>
        <v>130</v>
      </c>
      <c r="J180" s="67">
        <v>3.71</v>
      </c>
      <c r="K180" s="65">
        <f t="shared" si="91"/>
        <v>482.3</v>
      </c>
      <c r="L180" s="59"/>
      <c r="M180" s="124">
        <f t="shared" si="101"/>
        <v>0</v>
      </c>
      <c r="N180" s="60"/>
      <c r="O180" s="60">
        <f t="shared" si="97"/>
        <v>0</v>
      </c>
      <c r="P180" s="60">
        <f t="shared" si="98"/>
        <v>0</v>
      </c>
      <c r="Q180" s="60"/>
      <c r="R180" s="60">
        <f t="shared" si="75"/>
        <v>0</v>
      </c>
      <c r="S180" s="60">
        <f t="shared" si="76"/>
        <v>0</v>
      </c>
      <c r="T180" s="60"/>
      <c r="U180" s="60">
        <f t="shared" si="77"/>
        <v>0</v>
      </c>
      <c r="V180" s="60">
        <f t="shared" si="78"/>
        <v>0</v>
      </c>
      <c r="W180" s="60"/>
      <c r="X180" s="60">
        <f t="shared" si="79"/>
        <v>0</v>
      </c>
      <c r="Y180" s="60">
        <f t="shared" si="80"/>
        <v>0</v>
      </c>
      <c r="Z180" s="60"/>
      <c r="AA180" s="60">
        <f t="shared" si="81"/>
        <v>0</v>
      </c>
      <c r="AB180" s="60">
        <f t="shared" si="82"/>
        <v>0</v>
      </c>
      <c r="AC180" s="60"/>
      <c r="AD180" s="60">
        <f t="shared" si="83"/>
        <v>0</v>
      </c>
      <c r="AE180" s="60">
        <f t="shared" si="84"/>
        <v>0</v>
      </c>
      <c r="AF180" s="60"/>
      <c r="AG180" s="60">
        <f t="shared" si="85"/>
        <v>0</v>
      </c>
      <c r="AH180" s="60">
        <f t="shared" si="86"/>
        <v>0</v>
      </c>
      <c r="AI180" s="60"/>
      <c r="AJ180" s="60">
        <f t="shared" si="87"/>
        <v>0</v>
      </c>
      <c r="AK180" s="60">
        <f t="shared" si="88"/>
        <v>0</v>
      </c>
      <c r="AL180" s="61">
        <f t="shared" si="99"/>
        <v>0</v>
      </c>
      <c r="AM180" s="125">
        <f t="shared" si="102"/>
        <v>0</v>
      </c>
      <c r="AN180" s="126">
        <f t="shared" si="103"/>
        <v>0</v>
      </c>
      <c r="AO180" s="130">
        <f t="shared" si="95"/>
        <v>130</v>
      </c>
      <c r="AP180" s="61">
        <f t="shared" si="96"/>
        <v>482.3</v>
      </c>
      <c r="AQ180" s="127">
        <f t="shared" si="100"/>
        <v>0</v>
      </c>
      <c r="AR180" s="69"/>
      <c r="AS180" s="61">
        <f t="shared" si="116"/>
        <v>0</v>
      </c>
      <c r="AT180" s="63" t="str">
        <f t="shared" si="117"/>
        <v>NÃO MEDIDO</v>
      </c>
    </row>
    <row r="181" spans="1:46" s="70" customFormat="1" ht="39" customHeight="1">
      <c r="A181" s="53" t="s">
        <v>29</v>
      </c>
      <c r="B181" s="53"/>
      <c r="C181" s="66">
        <v>40700</v>
      </c>
      <c r="D181" s="68" t="s">
        <v>72</v>
      </c>
      <c r="E181" s="71"/>
      <c r="F181" s="58"/>
      <c r="G181" s="56"/>
      <c r="H181" s="57"/>
      <c r="I181" s="58">
        <f t="shared" si="90"/>
        <v>0</v>
      </c>
      <c r="J181" s="67"/>
      <c r="K181" s="65">
        <f t="shared" si="91"/>
        <v>0</v>
      </c>
      <c r="L181" s="59"/>
      <c r="M181" s="124">
        <f t="shared" si="101"/>
        <v>0</v>
      </c>
      <c r="N181" s="60"/>
      <c r="O181" s="60">
        <f t="shared" si="97"/>
        <v>0</v>
      </c>
      <c r="P181" s="60">
        <f t="shared" si="98"/>
        <v>0</v>
      </c>
      <c r="Q181" s="60"/>
      <c r="R181" s="60">
        <f t="shared" si="75"/>
        <v>0</v>
      </c>
      <c r="S181" s="60">
        <f t="shared" si="76"/>
        <v>0</v>
      </c>
      <c r="T181" s="60"/>
      <c r="U181" s="60">
        <f t="shared" si="77"/>
        <v>0</v>
      </c>
      <c r="V181" s="60">
        <f t="shared" si="78"/>
        <v>0</v>
      </c>
      <c r="W181" s="60"/>
      <c r="X181" s="60">
        <f t="shared" si="79"/>
        <v>0</v>
      </c>
      <c r="Y181" s="60">
        <f t="shared" si="80"/>
        <v>0</v>
      </c>
      <c r="Z181" s="60"/>
      <c r="AA181" s="60">
        <f t="shared" si="81"/>
        <v>0</v>
      </c>
      <c r="AB181" s="60">
        <f t="shared" si="82"/>
        <v>0</v>
      </c>
      <c r="AC181" s="60"/>
      <c r="AD181" s="60">
        <f t="shared" si="83"/>
        <v>0</v>
      </c>
      <c r="AE181" s="60">
        <f t="shared" si="84"/>
        <v>0</v>
      </c>
      <c r="AF181" s="60"/>
      <c r="AG181" s="60">
        <f t="shared" si="85"/>
        <v>0</v>
      </c>
      <c r="AH181" s="60">
        <f t="shared" si="86"/>
        <v>0</v>
      </c>
      <c r="AI181" s="60"/>
      <c r="AJ181" s="60">
        <f t="shared" si="87"/>
        <v>0</v>
      </c>
      <c r="AK181" s="60">
        <f t="shared" si="88"/>
        <v>0</v>
      </c>
      <c r="AL181" s="61">
        <f t="shared" si="99"/>
        <v>0</v>
      </c>
      <c r="AM181" s="125">
        <f t="shared" si="102"/>
        <v>0</v>
      </c>
      <c r="AN181" s="126">
        <f t="shared" si="103"/>
        <v>0</v>
      </c>
      <c r="AO181" s="130">
        <f t="shared" si="95"/>
        <v>0</v>
      </c>
      <c r="AP181" s="61">
        <f t="shared" si="96"/>
        <v>0</v>
      </c>
      <c r="AQ181" s="127">
        <f t="shared" si="100"/>
        <v>0</v>
      </c>
      <c r="AR181" s="69"/>
      <c r="AS181" s="61">
        <f t="shared" si="116"/>
        <v>0</v>
      </c>
      <c r="AT181" s="63" t="str">
        <f>IF(COUNTIF(AT182:AT188,"MEDIDO")&gt;0,"MEDIDO","NÃO MEDIDO")</f>
        <v>NÃO MEDIDO</v>
      </c>
    </row>
    <row r="182" spans="1:46" s="70" customFormat="1" ht="70.5" customHeight="1">
      <c r="A182" s="53" t="s">
        <v>31</v>
      </c>
      <c r="B182" s="53"/>
      <c r="C182" s="66" t="s">
        <v>406</v>
      </c>
      <c r="D182" s="68" t="s">
        <v>407</v>
      </c>
      <c r="E182" s="71" t="s">
        <v>62</v>
      </c>
      <c r="F182" s="58">
        <v>1694</v>
      </c>
      <c r="G182" s="56"/>
      <c r="H182" s="57"/>
      <c r="I182" s="58">
        <f t="shared" si="90"/>
        <v>1694</v>
      </c>
      <c r="J182" s="67">
        <v>49.18</v>
      </c>
      <c r="K182" s="65">
        <f t="shared" si="91"/>
        <v>83310.92</v>
      </c>
      <c r="L182" s="59"/>
      <c r="M182" s="124">
        <f t="shared" si="101"/>
        <v>0</v>
      </c>
      <c r="N182" s="60"/>
      <c r="O182" s="60">
        <f t="shared" si="97"/>
        <v>0</v>
      </c>
      <c r="P182" s="60">
        <f t="shared" si="98"/>
        <v>0</v>
      </c>
      <c r="Q182" s="60"/>
      <c r="R182" s="60">
        <f t="shared" si="75"/>
        <v>0</v>
      </c>
      <c r="S182" s="60">
        <f t="shared" si="76"/>
        <v>0</v>
      </c>
      <c r="T182" s="60"/>
      <c r="U182" s="60">
        <f t="shared" si="77"/>
        <v>0</v>
      </c>
      <c r="V182" s="60">
        <f t="shared" si="78"/>
        <v>0</v>
      </c>
      <c r="W182" s="60"/>
      <c r="X182" s="60">
        <f t="shared" si="79"/>
        <v>0</v>
      </c>
      <c r="Y182" s="60">
        <f t="shared" si="80"/>
        <v>0</v>
      </c>
      <c r="Z182" s="60"/>
      <c r="AA182" s="60">
        <f t="shared" si="81"/>
        <v>0</v>
      </c>
      <c r="AB182" s="60">
        <f t="shared" si="82"/>
        <v>0</v>
      </c>
      <c r="AC182" s="60"/>
      <c r="AD182" s="60">
        <f t="shared" si="83"/>
        <v>0</v>
      </c>
      <c r="AE182" s="60">
        <f t="shared" si="84"/>
        <v>0</v>
      </c>
      <c r="AF182" s="60"/>
      <c r="AG182" s="60">
        <f t="shared" si="85"/>
        <v>0</v>
      </c>
      <c r="AH182" s="60">
        <f t="shared" si="86"/>
        <v>0</v>
      </c>
      <c r="AI182" s="60"/>
      <c r="AJ182" s="60">
        <f t="shared" si="87"/>
        <v>0</v>
      </c>
      <c r="AK182" s="60">
        <f t="shared" si="88"/>
        <v>0</v>
      </c>
      <c r="AL182" s="61">
        <f t="shared" si="99"/>
        <v>0</v>
      </c>
      <c r="AM182" s="125">
        <f t="shared" si="102"/>
        <v>0</v>
      </c>
      <c r="AN182" s="126">
        <f t="shared" si="103"/>
        <v>0</v>
      </c>
      <c r="AO182" s="130">
        <f t="shared" si="95"/>
        <v>1694</v>
      </c>
      <c r="AP182" s="61">
        <f t="shared" si="96"/>
        <v>83310.92</v>
      </c>
      <c r="AQ182" s="127">
        <f t="shared" si="100"/>
        <v>0</v>
      </c>
      <c r="AR182" s="69"/>
      <c r="AS182" s="61">
        <f t="shared" si="116"/>
        <v>0</v>
      </c>
      <c r="AT182" s="63" t="str">
        <f t="shared" si="117"/>
        <v>NÃO MEDIDO</v>
      </c>
    </row>
    <row r="183" spans="1:46" s="70" customFormat="1" ht="60" customHeight="1">
      <c r="A183" s="53" t="s">
        <v>31</v>
      </c>
      <c r="B183" s="53"/>
      <c r="C183" s="66" t="s">
        <v>408</v>
      </c>
      <c r="D183" s="68" t="s">
        <v>409</v>
      </c>
      <c r="E183" s="71" t="s">
        <v>506</v>
      </c>
      <c r="F183" s="58">
        <v>21459</v>
      </c>
      <c r="G183" s="56"/>
      <c r="H183" s="57"/>
      <c r="I183" s="58">
        <f t="shared" si="90"/>
        <v>21459</v>
      </c>
      <c r="J183" s="67">
        <v>7.17</v>
      </c>
      <c r="K183" s="65">
        <f t="shared" si="91"/>
        <v>153861.03</v>
      </c>
      <c r="L183" s="59"/>
      <c r="M183" s="124">
        <f t="shared" si="101"/>
        <v>0</v>
      </c>
      <c r="N183" s="60"/>
      <c r="O183" s="60">
        <f t="shared" si="97"/>
        <v>0</v>
      </c>
      <c r="P183" s="60">
        <f t="shared" si="98"/>
        <v>0</v>
      </c>
      <c r="Q183" s="60"/>
      <c r="R183" s="60">
        <f t="shared" si="75"/>
        <v>0</v>
      </c>
      <c r="S183" s="60">
        <f t="shared" si="76"/>
        <v>0</v>
      </c>
      <c r="T183" s="60"/>
      <c r="U183" s="60">
        <f t="shared" si="77"/>
        <v>0</v>
      </c>
      <c r="V183" s="60">
        <f t="shared" si="78"/>
        <v>0</v>
      </c>
      <c r="W183" s="60"/>
      <c r="X183" s="60">
        <f t="shared" si="79"/>
        <v>0</v>
      </c>
      <c r="Y183" s="60">
        <f t="shared" si="80"/>
        <v>0</v>
      </c>
      <c r="Z183" s="60"/>
      <c r="AA183" s="60">
        <f t="shared" si="81"/>
        <v>0</v>
      </c>
      <c r="AB183" s="60">
        <f t="shared" si="82"/>
        <v>0</v>
      </c>
      <c r="AC183" s="60"/>
      <c r="AD183" s="60">
        <f t="shared" si="83"/>
        <v>0</v>
      </c>
      <c r="AE183" s="60">
        <f t="shared" si="84"/>
        <v>0</v>
      </c>
      <c r="AF183" s="60"/>
      <c r="AG183" s="60">
        <f t="shared" si="85"/>
        <v>0</v>
      </c>
      <c r="AH183" s="60">
        <f t="shared" si="86"/>
        <v>0</v>
      </c>
      <c r="AI183" s="60"/>
      <c r="AJ183" s="60">
        <f t="shared" si="87"/>
        <v>0</v>
      </c>
      <c r="AK183" s="60">
        <f t="shared" si="88"/>
        <v>0</v>
      </c>
      <c r="AL183" s="61">
        <f t="shared" si="99"/>
        <v>0</v>
      </c>
      <c r="AM183" s="125">
        <f t="shared" si="102"/>
        <v>0</v>
      </c>
      <c r="AN183" s="126">
        <f t="shared" si="103"/>
        <v>0</v>
      </c>
      <c r="AO183" s="130">
        <f t="shared" si="95"/>
        <v>21459</v>
      </c>
      <c r="AP183" s="61">
        <f t="shared" si="96"/>
        <v>153861.03</v>
      </c>
      <c r="AQ183" s="127">
        <f t="shared" si="100"/>
        <v>0</v>
      </c>
      <c r="AR183" s="69"/>
      <c r="AS183" s="61">
        <f t="shared" si="116"/>
        <v>0</v>
      </c>
      <c r="AT183" s="63" t="str">
        <f t="shared" si="117"/>
        <v>NÃO MEDIDO</v>
      </c>
    </row>
    <row r="184" spans="1:46" s="70" customFormat="1" ht="60" customHeight="1">
      <c r="A184" s="53" t="s">
        <v>31</v>
      </c>
      <c r="B184" s="53"/>
      <c r="C184" s="66" t="s">
        <v>410</v>
      </c>
      <c r="D184" s="68" t="s">
        <v>411</v>
      </c>
      <c r="E184" s="71" t="s">
        <v>62</v>
      </c>
      <c r="F184" s="58">
        <v>336.5</v>
      </c>
      <c r="G184" s="56"/>
      <c r="H184" s="57"/>
      <c r="I184" s="58">
        <f t="shared" si="90"/>
        <v>336.5</v>
      </c>
      <c r="J184" s="67">
        <v>108.71</v>
      </c>
      <c r="K184" s="65">
        <f t="shared" si="91"/>
        <v>36580.92</v>
      </c>
      <c r="L184" s="59"/>
      <c r="M184" s="124">
        <f t="shared" si="101"/>
        <v>0</v>
      </c>
      <c r="N184" s="60"/>
      <c r="O184" s="60">
        <f t="shared" si="97"/>
        <v>0</v>
      </c>
      <c r="P184" s="60">
        <f t="shared" si="98"/>
        <v>0</v>
      </c>
      <c r="Q184" s="60"/>
      <c r="R184" s="60">
        <f t="shared" si="75"/>
        <v>0</v>
      </c>
      <c r="S184" s="60">
        <f t="shared" si="76"/>
        <v>0</v>
      </c>
      <c r="T184" s="60"/>
      <c r="U184" s="60">
        <f t="shared" si="77"/>
        <v>0</v>
      </c>
      <c r="V184" s="60">
        <f t="shared" si="78"/>
        <v>0</v>
      </c>
      <c r="W184" s="60"/>
      <c r="X184" s="60">
        <f t="shared" si="79"/>
        <v>0</v>
      </c>
      <c r="Y184" s="60">
        <f t="shared" si="80"/>
        <v>0</v>
      </c>
      <c r="Z184" s="60"/>
      <c r="AA184" s="60">
        <f t="shared" si="81"/>
        <v>0</v>
      </c>
      <c r="AB184" s="60">
        <f t="shared" si="82"/>
        <v>0</v>
      </c>
      <c r="AC184" s="60"/>
      <c r="AD184" s="60">
        <f t="shared" si="83"/>
        <v>0</v>
      </c>
      <c r="AE184" s="60">
        <f t="shared" si="84"/>
        <v>0</v>
      </c>
      <c r="AF184" s="60"/>
      <c r="AG184" s="60">
        <f t="shared" si="85"/>
        <v>0</v>
      </c>
      <c r="AH184" s="60">
        <f t="shared" si="86"/>
        <v>0</v>
      </c>
      <c r="AI184" s="60"/>
      <c r="AJ184" s="60">
        <f t="shared" si="87"/>
        <v>0</v>
      </c>
      <c r="AK184" s="60">
        <f t="shared" si="88"/>
        <v>0</v>
      </c>
      <c r="AL184" s="61">
        <f t="shared" si="99"/>
        <v>0</v>
      </c>
      <c r="AM184" s="125">
        <f t="shared" si="102"/>
        <v>0</v>
      </c>
      <c r="AN184" s="126">
        <f t="shared" si="103"/>
        <v>0</v>
      </c>
      <c r="AO184" s="130">
        <f t="shared" si="95"/>
        <v>336.5</v>
      </c>
      <c r="AP184" s="61">
        <f t="shared" si="96"/>
        <v>36580.92</v>
      </c>
      <c r="AQ184" s="127">
        <f t="shared" si="100"/>
        <v>0</v>
      </c>
      <c r="AR184" s="69"/>
      <c r="AS184" s="61">
        <f t="shared" si="116"/>
        <v>0</v>
      </c>
      <c r="AT184" s="63" t="str">
        <f t="shared" si="117"/>
        <v>NÃO MEDIDO</v>
      </c>
    </row>
    <row r="185" spans="1:46" s="70" customFormat="1" ht="60" customHeight="1">
      <c r="A185" s="53" t="s">
        <v>31</v>
      </c>
      <c r="B185" s="53"/>
      <c r="C185" s="66" t="s">
        <v>412</v>
      </c>
      <c r="D185" s="68" t="s">
        <v>413</v>
      </c>
      <c r="E185" s="71" t="s">
        <v>62</v>
      </c>
      <c r="F185" s="58">
        <v>336.5</v>
      </c>
      <c r="G185" s="56"/>
      <c r="H185" s="57"/>
      <c r="I185" s="58">
        <f t="shared" si="90"/>
        <v>336.5</v>
      </c>
      <c r="J185" s="67">
        <v>74.430000000000007</v>
      </c>
      <c r="K185" s="65">
        <f t="shared" si="91"/>
        <v>25045.7</v>
      </c>
      <c r="L185" s="59"/>
      <c r="M185" s="124">
        <f t="shared" si="101"/>
        <v>0</v>
      </c>
      <c r="N185" s="60"/>
      <c r="O185" s="60">
        <f t="shared" si="97"/>
        <v>0</v>
      </c>
      <c r="P185" s="60">
        <f t="shared" si="98"/>
        <v>0</v>
      </c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1">
        <f t="shared" si="99"/>
        <v>0</v>
      </c>
      <c r="AM185" s="125">
        <f t="shared" si="102"/>
        <v>0</v>
      </c>
      <c r="AN185" s="126">
        <f t="shared" si="103"/>
        <v>0</v>
      </c>
      <c r="AO185" s="130">
        <f t="shared" si="95"/>
        <v>336.5</v>
      </c>
      <c r="AP185" s="61">
        <f t="shared" si="96"/>
        <v>25045.7</v>
      </c>
      <c r="AQ185" s="127">
        <f t="shared" si="100"/>
        <v>0</v>
      </c>
      <c r="AR185" s="69"/>
      <c r="AS185" s="61">
        <f t="shared" si="116"/>
        <v>0</v>
      </c>
      <c r="AT185" s="63" t="str">
        <f t="shared" si="117"/>
        <v>NÃO MEDIDO</v>
      </c>
    </row>
    <row r="186" spans="1:46" s="70" customFormat="1" ht="60" customHeight="1">
      <c r="A186" s="53" t="s">
        <v>31</v>
      </c>
      <c r="B186" s="53"/>
      <c r="C186" s="66" t="s">
        <v>414</v>
      </c>
      <c r="D186" s="68" t="s">
        <v>415</v>
      </c>
      <c r="E186" s="71" t="s">
        <v>58</v>
      </c>
      <c r="F186" s="58">
        <v>4223</v>
      </c>
      <c r="G186" s="56"/>
      <c r="H186" s="57"/>
      <c r="I186" s="58">
        <f t="shared" si="90"/>
        <v>4223</v>
      </c>
      <c r="J186" s="67">
        <v>13.82</v>
      </c>
      <c r="K186" s="65">
        <f t="shared" si="91"/>
        <v>58361.86</v>
      </c>
      <c r="L186" s="59"/>
      <c r="M186" s="124">
        <f t="shared" si="101"/>
        <v>0</v>
      </c>
      <c r="N186" s="60"/>
      <c r="O186" s="60">
        <f t="shared" si="97"/>
        <v>0</v>
      </c>
      <c r="P186" s="60">
        <f t="shared" si="98"/>
        <v>0</v>
      </c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1">
        <f t="shared" si="99"/>
        <v>0</v>
      </c>
      <c r="AM186" s="125">
        <f t="shared" si="102"/>
        <v>0</v>
      </c>
      <c r="AN186" s="126">
        <f t="shared" si="103"/>
        <v>0</v>
      </c>
      <c r="AO186" s="130">
        <f t="shared" si="95"/>
        <v>4223</v>
      </c>
      <c r="AP186" s="61">
        <f t="shared" si="96"/>
        <v>58361.86</v>
      </c>
      <c r="AQ186" s="127">
        <f t="shared" si="100"/>
        <v>0</v>
      </c>
      <c r="AR186" s="69"/>
      <c r="AS186" s="61">
        <f t="shared" si="116"/>
        <v>0</v>
      </c>
      <c r="AT186" s="63" t="str">
        <f t="shared" si="117"/>
        <v>NÃO MEDIDO</v>
      </c>
    </row>
    <row r="187" spans="1:46" s="70" customFormat="1" ht="60" customHeight="1">
      <c r="A187" s="53" t="s">
        <v>31</v>
      </c>
      <c r="B187" s="53"/>
      <c r="C187" s="66" t="s">
        <v>416</v>
      </c>
      <c r="D187" s="68" t="s">
        <v>417</v>
      </c>
      <c r="E187" s="71" t="s">
        <v>58</v>
      </c>
      <c r="F187" s="58">
        <v>4223</v>
      </c>
      <c r="G187" s="56"/>
      <c r="H187" s="57"/>
      <c r="I187" s="58">
        <f t="shared" si="90"/>
        <v>4223</v>
      </c>
      <c r="J187" s="67">
        <v>11.57</v>
      </c>
      <c r="K187" s="65">
        <f t="shared" si="91"/>
        <v>48860.11</v>
      </c>
      <c r="L187" s="59"/>
      <c r="M187" s="124">
        <f t="shared" si="101"/>
        <v>0</v>
      </c>
      <c r="N187" s="60"/>
      <c r="O187" s="60">
        <f t="shared" si="97"/>
        <v>0</v>
      </c>
      <c r="P187" s="60">
        <f t="shared" si="98"/>
        <v>0</v>
      </c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1">
        <f t="shared" si="99"/>
        <v>0</v>
      </c>
      <c r="AM187" s="125">
        <f t="shared" si="102"/>
        <v>0</v>
      </c>
      <c r="AN187" s="126">
        <f t="shared" si="103"/>
        <v>0</v>
      </c>
      <c r="AO187" s="130">
        <f t="shared" si="95"/>
        <v>4223</v>
      </c>
      <c r="AP187" s="61">
        <f t="shared" si="96"/>
        <v>48860.11</v>
      </c>
      <c r="AQ187" s="127">
        <f t="shared" si="100"/>
        <v>0</v>
      </c>
      <c r="AR187" s="69"/>
      <c r="AS187" s="61">
        <f t="shared" si="116"/>
        <v>0</v>
      </c>
      <c r="AT187" s="63" t="str">
        <f t="shared" si="117"/>
        <v>NÃO MEDIDO</v>
      </c>
    </row>
    <row r="188" spans="1:46" s="70" customFormat="1" ht="60" customHeight="1">
      <c r="A188" s="53" t="s">
        <v>31</v>
      </c>
      <c r="B188" s="53"/>
      <c r="C188" s="66" t="s">
        <v>418</v>
      </c>
      <c r="D188" s="68" t="s">
        <v>419</v>
      </c>
      <c r="E188" s="71" t="s">
        <v>59</v>
      </c>
      <c r="F188" s="58">
        <v>16</v>
      </c>
      <c r="G188" s="56"/>
      <c r="H188" s="57"/>
      <c r="I188" s="58">
        <f t="shared" si="90"/>
        <v>16</v>
      </c>
      <c r="J188" s="67">
        <v>1561.56</v>
      </c>
      <c r="K188" s="65">
        <f t="shared" si="91"/>
        <v>24984.959999999999</v>
      </c>
      <c r="L188" s="59"/>
      <c r="M188" s="124">
        <f t="shared" si="101"/>
        <v>0</v>
      </c>
      <c r="N188" s="60"/>
      <c r="O188" s="60">
        <f t="shared" si="97"/>
        <v>0</v>
      </c>
      <c r="P188" s="60">
        <f t="shared" si="98"/>
        <v>0</v>
      </c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1">
        <f t="shared" si="99"/>
        <v>0</v>
      </c>
      <c r="AM188" s="125">
        <f t="shared" si="102"/>
        <v>0</v>
      </c>
      <c r="AN188" s="126">
        <f t="shared" si="103"/>
        <v>0</v>
      </c>
      <c r="AO188" s="130">
        <f t="shared" si="95"/>
        <v>16</v>
      </c>
      <c r="AP188" s="61">
        <f t="shared" si="96"/>
        <v>24984.959999999999</v>
      </c>
      <c r="AQ188" s="127">
        <f t="shared" si="100"/>
        <v>0</v>
      </c>
      <c r="AR188" s="69"/>
      <c r="AS188" s="61">
        <f t="shared" si="116"/>
        <v>0</v>
      </c>
      <c r="AT188" s="63" t="str">
        <f t="shared" si="117"/>
        <v>NÃO MEDIDO</v>
      </c>
    </row>
    <row r="189" spans="1:46" s="70" customFormat="1" ht="30" customHeight="1">
      <c r="A189" s="53" t="s">
        <v>29</v>
      </c>
      <c r="B189" s="53"/>
      <c r="C189" s="66">
        <v>40800</v>
      </c>
      <c r="D189" s="68" t="s">
        <v>73</v>
      </c>
      <c r="E189" s="71"/>
      <c r="F189" s="58"/>
      <c r="G189" s="56"/>
      <c r="H189" s="57"/>
      <c r="I189" s="58"/>
      <c r="J189" s="67"/>
      <c r="K189" s="65">
        <f t="shared" ref="K189:K219" si="120">ROUND((F189*$J189),2)+ROUND((G189*$J189),2)+ROUND((H189*$J189),2)</f>
        <v>0</v>
      </c>
      <c r="L189" s="59"/>
      <c r="M189" s="124">
        <f t="shared" si="101"/>
        <v>0</v>
      </c>
      <c r="N189" s="60"/>
      <c r="O189" s="60">
        <f t="shared" si="97"/>
        <v>0</v>
      </c>
      <c r="P189" s="60">
        <f t="shared" si="98"/>
        <v>0</v>
      </c>
      <c r="Q189" s="60"/>
      <c r="R189" s="60">
        <f t="shared" ref="R189:R190" si="121">ROUND($Q189*$J189,2)</f>
        <v>0</v>
      </c>
      <c r="S189" s="60">
        <f t="shared" ref="S189:S190" si="122">ROUND($Q189*$L189,2)</f>
        <v>0</v>
      </c>
      <c r="T189" s="60"/>
      <c r="U189" s="60">
        <f t="shared" ref="U189:U190" si="123">ROUND($T189*$J189,2)</f>
        <v>0</v>
      </c>
      <c r="V189" s="60">
        <f t="shared" ref="V189:V190" si="124">ROUND($T189*$L189,2)</f>
        <v>0</v>
      </c>
      <c r="W189" s="60"/>
      <c r="X189" s="60">
        <f t="shared" ref="X189:X190" si="125">ROUND($W189*$J189,2)</f>
        <v>0</v>
      </c>
      <c r="Y189" s="60">
        <f t="shared" ref="Y189:Y190" si="126">ROUND($W189*$L189,2)</f>
        <v>0</v>
      </c>
      <c r="Z189" s="60"/>
      <c r="AA189" s="60">
        <f t="shared" ref="AA189:AA190" si="127">ROUND($Z189*$J189,2)</f>
        <v>0</v>
      </c>
      <c r="AB189" s="60">
        <f t="shared" ref="AB189:AB190" si="128">ROUND($Z189*$L189,2)</f>
        <v>0</v>
      </c>
      <c r="AC189" s="60"/>
      <c r="AD189" s="60">
        <f t="shared" ref="AD189:AD190" si="129">ROUND($AC189*$J189,2)</f>
        <v>0</v>
      </c>
      <c r="AE189" s="60">
        <f t="shared" ref="AE189:AE190" si="130">ROUND($AC189*$L189,2)</f>
        <v>0</v>
      </c>
      <c r="AF189" s="60"/>
      <c r="AG189" s="60">
        <f t="shared" ref="AG189:AG190" si="131">ROUND($AF189*$J189,2)</f>
        <v>0</v>
      </c>
      <c r="AH189" s="60">
        <f t="shared" ref="AH189:AH190" si="132">ROUND($AF189*$L189,2)</f>
        <v>0</v>
      </c>
      <c r="AI189" s="60"/>
      <c r="AJ189" s="60">
        <f t="shared" ref="AJ189:AJ190" si="133">ROUND($AI189*$J189,2)</f>
        <v>0</v>
      </c>
      <c r="AK189" s="60">
        <f t="shared" ref="AK189:AK190" si="134">ROUND($AI189*$L189,2)</f>
        <v>0</v>
      </c>
      <c r="AL189" s="61">
        <f t="shared" si="99"/>
        <v>0</v>
      </c>
      <c r="AM189" s="125">
        <f t="shared" si="102"/>
        <v>0</v>
      </c>
      <c r="AN189" s="126">
        <f t="shared" si="103"/>
        <v>0</v>
      </c>
      <c r="AO189" s="130">
        <f t="shared" si="95"/>
        <v>0</v>
      </c>
      <c r="AP189" s="61">
        <f t="shared" si="96"/>
        <v>0</v>
      </c>
      <c r="AQ189" s="127">
        <f t="shared" si="100"/>
        <v>0</v>
      </c>
      <c r="AR189" s="69"/>
      <c r="AS189" s="61">
        <f t="shared" si="116"/>
        <v>0</v>
      </c>
      <c r="AT189" s="63" t="str">
        <f>IF(COUNTIF(AT190:AT190,"MEDIDO")&gt;0,"MEDIDO","NÃO MEDIDO")</f>
        <v>NÃO MEDIDO</v>
      </c>
    </row>
    <row r="190" spans="1:46" s="70" customFormat="1" ht="63.75" customHeight="1">
      <c r="A190" s="53" t="s">
        <v>31</v>
      </c>
      <c r="B190" s="53"/>
      <c r="C190" s="66" t="s">
        <v>420</v>
      </c>
      <c r="D190" s="68" t="s">
        <v>421</v>
      </c>
      <c r="E190" s="71" t="s">
        <v>59</v>
      </c>
      <c r="F190" s="58">
        <v>12</v>
      </c>
      <c r="G190" s="56"/>
      <c r="H190" s="57"/>
      <c r="I190" s="58">
        <f t="shared" ref="I190:I219" si="135">F190+G190+H190</f>
        <v>12</v>
      </c>
      <c r="J190" s="67">
        <v>308.87</v>
      </c>
      <c r="K190" s="65">
        <f t="shared" si="120"/>
        <v>3706.44</v>
      </c>
      <c r="L190" s="59"/>
      <c r="M190" s="124">
        <f t="shared" si="101"/>
        <v>0</v>
      </c>
      <c r="N190" s="60"/>
      <c r="O190" s="60">
        <f t="shared" si="97"/>
        <v>0</v>
      </c>
      <c r="P190" s="60">
        <f t="shared" si="98"/>
        <v>0</v>
      </c>
      <c r="Q190" s="60"/>
      <c r="R190" s="60">
        <f t="shared" si="121"/>
        <v>0</v>
      </c>
      <c r="S190" s="60">
        <f t="shared" si="122"/>
        <v>0</v>
      </c>
      <c r="T190" s="60"/>
      <c r="U190" s="60">
        <f t="shared" si="123"/>
        <v>0</v>
      </c>
      <c r="V190" s="60">
        <f t="shared" si="124"/>
        <v>0</v>
      </c>
      <c r="W190" s="60"/>
      <c r="X190" s="60">
        <f t="shared" si="125"/>
        <v>0</v>
      </c>
      <c r="Y190" s="60">
        <f t="shared" si="126"/>
        <v>0</v>
      </c>
      <c r="Z190" s="60"/>
      <c r="AA190" s="60">
        <f t="shared" si="127"/>
        <v>0</v>
      </c>
      <c r="AB190" s="60">
        <f t="shared" si="128"/>
        <v>0</v>
      </c>
      <c r="AC190" s="60"/>
      <c r="AD190" s="60">
        <f t="shared" si="129"/>
        <v>0</v>
      </c>
      <c r="AE190" s="60">
        <f t="shared" si="130"/>
        <v>0</v>
      </c>
      <c r="AF190" s="60"/>
      <c r="AG190" s="60">
        <f t="shared" si="131"/>
        <v>0</v>
      </c>
      <c r="AH190" s="60">
        <f t="shared" si="132"/>
        <v>0</v>
      </c>
      <c r="AI190" s="60"/>
      <c r="AJ190" s="60">
        <f t="shared" si="133"/>
        <v>0</v>
      </c>
      <c r="AK190" s="60">
        <f t="shared" si="134"/>
        <v>0</v>
      </c>
      <c r="AL190" s="61">
        <f t="shared" si="99"/>
        <v>0</v>
      </c>
      <c r="AM190" s="125">
        <f t="shared" si="102"/>
        <v>0</v>
      </c>
      <c r="AN190" s="126">
        <f t="shared" si="103"/>
        <v>0</v>
      </c>
      <c r="AO190" s="130">
        <f t="shared" si="95"/>
        <v>12</v>
      </c>
      <c r="AP190" s="61">
        <f t="shared" si="96"/>
        <v>3706.44</v>
      </c>
      <c r="AQ190" s="127">
        <f t="shared" si="100"/>
        <v>0</v>
      </c>
      <c r="AR190" s="69"/>
      <c r="AS190" s="61">
        <f t="shared" si="116"/>
        <v>0</v>
      </c>
      <c r="AT190" s="63" t="str">
        <f>IF(AS190&lt;&gt;0,"MEDIDO","NÃO MEDIDO")</f>
        <v>NÃO MEDIDO</v>
      </c>
    </row>
    <row r="191" spans="1:46" s="70" customFormat="1" ht="30" customHeight="1">
      <c r="A191" s="53" t="s">
        <v>29</v>
      </c>
      <c r="B191" s="53"/>
      <c r="C191" s="66">
        <v>12</v>
      </c>
      <c r="D191" s="68" t="s">
        <v>74</v>
      </c>
      <c r="E191" s="71"/>
      <c r="F191" s="58"/>
      <c r="G191" s="56"/>
      <c r="H191" s="57"/>
      <c r="I191" s="58">
        <f t="shared" si="135"/>
        <v>0</v>
      </c>
      <c r="J191" s="67"/>
      <c r="K191" s="65">
        <f t="shared" si="120"/>
        <v>0</v>
      </c>
      <c r="L191" s="59"/>
      <c r="M191" s="124">
        <f t="shared" si="101"/>
        <v>0</v>
      </c>
      <c r="N191" s="60"/>
      <c r="O191" s="60">
        <f t="shared" si="97"/>
        <v>0</v>
      </c>
      <c r="P191" s="60">
        <f t="shared" si="98"/>
        <v>0</v>
      </c>
      <c r="Q191" s="60"/>
      <c r="R191" s="60">
        <f t="shared" ref="R191:R215" si="136">ROUND($Q191*$J191,2)</f>
        <v>0</v>
      </c>
      <c r="S191" s="60">
        <f t="shared" ref="S191:S215" si="137">ROUND($Q191*$L191,2)</f>
        <v>0</v>
      </c>
      <c r="T191" s="60"/>
      <c r="U191" s="60">
        <f t="shared" ref="U191:U215" si="138">ROUND($T191*$J191,2)</f>
        <v>0</v>
      </c>
      <c r="V191" s="60">
        <f t="shared" ref="V191:V215" si="139">ROUND($T191*$L191,2)</f>
        <v>0</v>
      </c>
      <c r="W191" s="60"/>
      <c r="X191" s="60">
        <f t="shared" ref="X191:X215" si="140">ROUND($W191*$J191,2)</f>
        <v>0</v>
      </c>
      <c r="Y191" s="60">
        <f t="shared" ref="Y191:Y215" si="141">ROUND($W191*$L191,2)</f>
        <v>0</v>
      </c>
      <c r="Z191" s="60"/>
      <c r="AA191" s="60">
        <f t="shared" ref="AA191:AA215" si="142">ROUND($Z191*$J191,2)</f>
        <v>0</v>
      </c>
      <c r="AB191" s="60">
        <f t="shared" ref="AB191:AB215" si="143">ROUND($Z191*$L191,2)</f>
        <v>0</v>
      </c>
      <c r="AC191" s="60"/>
      <c r="AD191" s="60">
        <f t="shared" ref="AD191:AD215" si="144">ROUND($AC191*$J191,2)</f>
        <v>0</v>
      </c>
      <c r="AE191" s="60">
        <f t="shared" ref="AE191:AE215" si="145">ROUND($AC191*$L191,2)</f>
        <v>0</v>
      </c>
      <c r="AF191" s="60"/>
      <c r="AG191" s="60">
        <f t="shared" ref="AG191:AG215" si="146">ROUND($AF191*$J191,2)</f>
        <v>0</v>
      </c>
      <c r="AH191" s="60">
        <f t="shared" ref="AH191:AH215" si="147">ROUND($AF191*$L191,2)</f>
        <v>0</v>
      </c>
      <c r="AI191" s="60"/>
      <c r="AJ191" s="60">
        <f t="shared" ref="AJ191:AJ215" si="148">ROUND($AI191*$J191,2)</f>
        <v>0</v>
      </c>
      <c r="AK191" s="60">
        <f t="shared" ref="AK191:AK215" si="149">ROUND($AI191*$L191,2)</f>
        <v>0</v>
      </c>
      <c r="AL191" s="61">
        <f t="shared" si="99"/>
        <v>0</v>
      </c>
      <c r="AM191" s="125">
        <f t="shared" si="102"/>
        <v>0</v>
      </c>
      <c r="AN191" s="126">
        <f t="shared" si="103"/>
        <v>0</v>
      </c>
      <c r="AO191" s="130">
        <f t="shared" si="95"/>
        <v>0</v>
      </c>
      <c r="AP191" s="61">
        <f t="shared" si="96"/>
        <v>0</v>
      </c>
      <c r="AQ191" s="127">
        <f t="shared" si="100"/>
        <v>0</v>
      </c>
      <c r="AR191" s="69"/>
      <c r="AS191" s="61">
        <f t="shared" si="116"/>
        <v>0</v>
      </c>
      <c r="AT191" s="63" t="str">
        <f>IF(COUNTIF(AT192:AT194,"MEDIDO")&gt;0,"MEDIDO","NÃO MEDIDO")</f>
        <v>NÃO MEDIDO</v>
      </c>
    </row>
    <row r="192" spans="1:46" s="70" customFormat="1" ht="30" customHeight="1">
      <c r="A192" s="53" t="s">
        <v>29</v>
      </c>
      <c r="B192" s="53"/>
      <c r="C192" s="66">
        <v>120300</v>
      </c>
      <c r="D192" s="68" t="s">
        <v>77</v>
      </c>
      <c r="E192" s="71"/>
      <c r="F192" s="58"/>
      <c r="G192" s="56"/>
      <c r="H192" s="57"/>
      <c r="I192" s="58">
        <f t="shared" si="135"/>
        <v>0</v>
      </c>
      <c r="J192" s="67"/>
      <c r="K192" s="65">
        <f t="shared" si="120"/>
        <v>0</v>
      </c>
      <c r="L192" s="59"/>
      <c r="M192" s="124">
        <f t="shared" si="101"/>
        <v>0</v>
      </c>
      <c r="N192" s="60"/>
      <c r="O192" s="60">
        <f t="shared" si="97"/>
        <v>0</v>
      </c>
      <c r="P192" s="60">
        <f t="shared" si="98"/>
        <v>0</v>
      </c>
      <c r="Q192" s="60"/>
      <c r="R192" s="60">
        <f t="shared" si="136"/>
        <v>0</v>
      </c>
      <c r="S192" s="60">
        <f t="shared" si="137"/>
        <v>0</v>
      </c>
      <c r="T192" s="60"/>
      <c r="U192" s="60">
        <f t="shared" si="138"/>
        <v>0</v>
      </c>
      <c r="V192" s="60">
        <f t="shared" si="139"/>
        <v>0</v>
      </c>
      <c r="W192" s="60"/>
      <c r="X192" s="60">
        <f t="shared" si="140"/>
        <v>0</v>
      </c>
      <c r="Y192" s="60">
        <f t="shared" si="141"/>
        <v>0</v>
      </c>
      <c r="Z192" s="60"/>
      <c r="AA192" s="60">
        <f t="shared" si="142"/>
        <v>0</v>
      </c>
      <c r="AB192" s="60">
        <f t="shared" si="143"/>
        <v>0</v>
      </c>
      <c r="AC192" s="60"/>
      <c r="AD192" s="60">
        <f t="shared" si="144"/>
        <v>0</v>
      </c>
      <c r="AE192" s="60">
        <f t="shared" si="145"/>
        <v>0</v>
      </c>
      <c r="AF192" s="60"/>
      <c r="AG192" s="60">
        <f t="shared" si="146"/>
        <v>0</v>
      </c>
      <c r="AH192" s="60">
        <f t="shared" si="147"/>
        <v>0</v>
      </c>
      <c r="AI192" s="60"/>
      <c r="AJ192" s="60">
        <f t="shared" si="148"/>
        <v>0</v>
      </c>
      <c r="AK192" s="60">
        <f t="shared" si="149"/>
        <v>0</v>
      </c>
      <c r="AL192" s="61">
        <f t="shared" si="99"/>
        <v>0</v>
      </c>
      <c r="AM192" s="125">
        <f t="shared" si="102"/>
        <v>0</v>
      </c>
      <c r="AN192" s="126">
        <f t="shared" si="103"/>
        <v>0</v>
      </c>
      <c r="AO192" s="130">
        <f t="shared" si="95"/>
        <v>0</v>
      </c>
      <c r="AP192" s="61">
        <f t="shared" si="96"/>
        <v>0</v>
      </c>
      <c r="AQ192" s="127">
        <f t="shared" si="100"/>
        <v>0</v>
      </c>
      <c r="AR192" s="69"/>
      <c r="AS192" s="61">
        <f t="shared" si="116"/>
        <v>0</v>
      </c>
      <c r="AT192" s="63" t="str">
        <f>IF(COUNTIF(AT193:AT194,"MEDIDO")&gt;0,"MEDIDO","NÃO MEDIDO")</f>
        <v>NÃO MEDIDO</v>
      </c>
    </row>
    <row r="193" spans="1:46" s="70" customFormat="1" ht="30" customHeight="1">
      <c r="A193" s="53" t="s">
        <v>31</v>
      </c>
      <c r="B193" s="53"/>
      <c r="C193" s="66" t="s">
        <v>422</v>
      </c>
      <c r="D193" s="68" t="s">
        <v>124</v>
      </c>
      <c r="E193" s="71" t="s">
        <v>58</v>
      </c>
      <c r="F193" s="58">
        <v>25</v>
      </c>
      <c r="G193" s="56"/>
      <c r="H193" s="57"/>
      <c r="I193" s="58">
        <f t="shared" si="135"/>
        <v>25</v>
      </c>
      <c r="J193" s="67">
        <v>1.83</v>
      </c>
      <c r="K193" s="65">
        <f t="shared" si="120"/>
        <v>45.75</v>
      </c>
      <c r="L193" s="59"/>
      <c r="M193" s="124">
        <f t="shared" si="101"/>
        <v>0</v>
      </c>
      <c r="N193" s="60"/>
      <c r="O193" s="60">
        <f t="shared" si="97"/>
        <v>0</v>
      </c>
      <c r="P193" s="60">
        <f t="shared" si="98"/>
        <v>0</v>
      </c>
      <c r="Q193" s="60"/>
      <c r="R193" s="60">
        <f t="shared" si="136"/>
        <v>0</v>
      </c>
      <c r="S193" s="60">
        <f t="shared" si="137"/>
        <v>0</v>
      </c>
      <c r="T193" s="60"/>
      <c r="U193" s="60">
        <f t="shared" si="138"/>
        <v>0</v>
      </c>
      <c r="V193" s="60">
        <f t="shared" si="139"/>
        <v>0</v>
      </c>
      <c r="W193" s="60"/>
      <c r="X193" s="60">
        <f t="shared" si="140"/>
        <v>0</v>
      </c>
      <c r="Y193" s="60">
        <f t="shared" si="141"/>
        <v>0</v>
      </c>
      <c r="Z193" s="60"/>
      <c r="AA193" s="60">
        <f t="shared" si="142"/>
        <v>0</v>
      </c>
      <c r="AB193" s="60">
        <f t="shared" si="143"/>
        <v>0</v>
      </c>
      <c r="AC193" s="60"/>
      <c r="AD193" s="60">
        <f t="shared" si="144"/>
        <v>0</v>
      </c>
      <c r="AE193" s="60">
        <f t="shared" si="145"/>
        <v>0</v>
      </c>
      <c r="AF193" s="60"/>
      <c r="AG193" s="60">
        <f t="shared" si="146"/>
        <v>0</v>
      </c>
      <c r="AH193" s="60">
        <f t="shared" si="147"/>
        <v>0</v>
      </c>
      <c r="AI193" s="60"/>
      <c r="AJ193" s="60">
        <f t="shared" si="148"/>
        <v>0</v>
      </c>
      <c r="AK193" s="60">
        <f t="shared" si="149"/>
        <v>0</v>
      </c>
      <c r="AL193" s="61">
        <f t="shared" si="99"/>
        <v>0</v>
      </c>
      <c r="AM193" s="125">
        <f t="shared" si="102"/>
        <v>0</v>
      </c>
      <c r="AN193" s="126">
        <f t="shared" si="103"/>
        <v>0</v>
      </c>
      <c r="AO193" s="130">
        <f t="shared" si="95"/>
        <v>25</v>
      </c>
      <c r="AP193" s="61">
        <f t="shared" si="96"/>
        <v>45.75</v>
      </c>
      <c r="AQ193" s="127">
        <f t="shared" si="100"/>
        <v>0</v>
      </c>
      <c r="AR193" s="69"/>
      <c r="AS193" s="61">
        <f t="shared" si="116"/>
        <v>0</v>
      </c>
      <c r="AT193" s="63" t="str">
        <f>IF(AS193&lt;&gt;0,"MEDIDO","NÃO MEDIDO")</f>
        <v>NÃO MEDIDO</v>
      </c>
    </row>
    <row r="194" spans="1:46" s="70" customFormat="1" ht="42" customHeight="1">
      <c r="A194" s="53"/>
      <c r="B194" s="53"/>
      <c r="C194" s="66" t="s">
        <v>423</v>
      </c>
      <c r="D194" s="68" t="s">
        <v>424</v>
      </c>
      <c r="E194" s="71" t="s">
        <v>58</v>
      </c>
      <c r="F194" s="58">
        <v>45</v>
      </c>
      <c r="G194" s="56"/>
      <c r="H194" s="57"/>
      <c r="I194" s="58">
        <f t="shared" si="135"/>
        <v>45</v>
      </c>
      <c r="J194" s="67">
        <v>80.25</v>
      </c>
      <c r="K194" s="65">
        <f t="shared" si="120"/>
        <v>3611.25</v>
      </c>
      <c r="L194" s="59"/>
      <c r="M194" s="124">
        <f t="shared" si="101"/>
        <v>0</v>
      </c>
      <c r="N194" s="60"/>
      <c r="O194" s="60">
        <f t="shared" si="97"/>
        <v>0</v>
      </c>
      <c r="P194" s="60">
        <f t="shared" si="98"/>
        <v>0</v>
      </c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1">
        <f t="shared" si="99"/>
        <v>0</v>
      </c>
      <c r="AM194" s="125">
        <f t="shared" si="102"/>
        <v>0</v>
      </c>
      <c r="AN194" s="126">
        <f t="shared" si="103"/>
        <v>0</v>
      </c>
      <c r="AO194" s="130">
        <f t="shared" si="95"/>
        <v>45</v>
      </c>
      <c r="AP194" s="61">
        <f t="shared" si="96"/>
        <v>3611.25</v>
      </c>
      <c r="AQ194" s="127">
        <f t="shared" si="100"/>
        <v>0</v>
      </c>
      <c r="AR194" s="69"/>
      <c r="AS194" s="61">
        <f t="shared" si="116"/>
        <v>0</v>
      </c>
      <c r="AT194" s="63" t="str">
        <f>IF(AS194&lt;&gt;0,"MEDIDO","NÃO MEDIDO")</f>
        <v>NÃO MEDIDO</v>
      </c>
    </row>
    <row r="195" spans="1:46" s="70" customFormat="1" ht="30" customHeight="1">
      <c r="A195" s="53" t="s">
        <v>29</v>
      </c>
      <c r="B195" s="53"/>
      <c r="C195" s="66">
        <v>14</v>
      </c>
      <c r="D195" s="68" t="s">
        <v>78</v>
      </c>
      <c r="E195" s="71"/>
      <c r="F195" s="58"/>
      <c r="G195" s="56"/>
      <c r="H195" s="57"/>
      <c r="I195" s="58">
        <f t="shared" si="135"/>
        <v>0</v>
      </c>
      <c r="J195" s="67"/>
      <c r="K195" s="65">
        <f t="shared" si="120"/>
        <v>0</v>
      </c>
      <c r="L195" s="59"/>
      <c r="M195" s="124">
        <f t="shared" si="101"/>
        <v>0</v>
      </c>
      <c r="N195" s="60"/>
      <c r="O195" s="60">
        <f t="shared" si="97"/>
        <v>0</v>
      </c>
      <c r="P195" s="60">
        <f t="shared" si="98"/>
        <v>0</v>
      </c>
      <c r="Q195" s="60"/>
      <c r="R195" s="60">
        <f t="shared" si="136"/>
        <v>0</v>
      </c>
      <c r="S195" s="60">
        <f t="shared" si="137"/>
        <v>0</v>
      </c>
      <c r="T195" s="60"/>
      <c r="U195" s="60">
        <f t="shared" si="138"/>
        <v>0</v>
      </c>
      <c r="V195" s="60">
        <f t="shared" si="139"/>
        <v>0</v>
      </c>
      <c r="W195" s="60"/>
      <c r="X195" s="60">
        <f t="shared" si="140"/>
        <v>0</v>
      </c>
      <c r="Y195" s="60">
        <f t="shared" si="141"/>
        <v>0</v>
      </c>
      <c r="Z195" s="60"/>
      <c r="AA195" s="60">
        <f t="shared" si="142"/>
        <v>0</v>
      </c>
      <c r="AB195" s="60">
        <f t="shared" si="143"/>
        <v>0</v>
      </c>
      <c r="AC195" s="60"/>
      <c r="AD195" s="60">
        <f t="shared" si="144"/>
        <v>0</v>
      </c>
      <c r="AE195" s="60">
        <f t="shared" si="145"/>
        <v>0</v>
      </c>
      <c r="AF195" s="60"/>
      <c r="AG195" s="60">
        <f t="shared" si="146"/>
        <v>0</v>
      </c>
      <c r="AH195" s="60">
        <f t="shared" si="147"/>
        <v>0</v>
      </c>
      <c r="AI195" s="60"/>
      <c r="AJ195" s="60">
        <f t="shared" si="148"/>
        <v>0</v>
      </c>
      <c r="AK195" s="60">
        <f t="shared" si="149"/>
        <v>0</v>
      </c>
      <c r="AL195" s="61">
        <f t="shared" si="99"/>
        <v>0</v>
      </c>
      <c r="AM195" s="125">
        <f t="shared" si="102"/>
        <v>0</v>
      </c>
      <c r="AN195" s="126">
        <f t="shared" si="103"/>
        <v>0</v>
      </c>
      <c r="AO195" s="130">
        <f t="shared" si="95"/>
        <v>0</v>
      </c>
      <c r="AP195" s="61">
        <f t="shared" si="96"/>
        <v>0</v>
      </c>
      <c r="AQ195" s="127">
        <f t="shared" si="100"/>
        <v>0</v>
      </c>
      <c r="AR195" s="69"/>
      <c r="AS195" s="61">
        <f t="shared" si="116"/>
        <v>0</v>
      </c>
      <c r="AT195" s="63" t="str">
        <f>IF(COUNTIF(AT196:AT212,"MEDIDO")&gt;0,"MEDIDO","NÃO MEDIDO")</f>
        <v>NÃO MEDIDO</v>
      </c>
    </row>
    <row r="196" spans="1:46" s="70" customFormat="1" ht="30" customHeight="1">
      <c r="A196" s="53" t="s">
        <v>29</v>
      </c>
      <c r="B196" s="53"/>
      <c r="C196" s="66">
        <v>140100</v>
      </c>
      <c r="D196" s="68" t="s">
        <v>75</v>
      </c>
      <c r="E196" s="71"/>
      <c r="F196" s="58"/>
      <c r="G196" s="56"/>
      <c r="H196" s="57"/>
      <c r="I196" s="58">
        <f t="shared" si="135"/>
        <v>0</v>
      </c>
      <c r="J196" s="67"/>
      <c r="K196" s="65">
        <f t="shared" si="120"/>
        <v>0</v>
      </c>
      <c r="L196" s="59"/>
      <c r="M196" s="124">
        <f t="shared" si="101"/>
        <v>0</v>
      </c>
      <c r="N196" s="60"/>
      <c r="O196" s="60">
        <f t="shared" si="97"/>
        <v>0</v>
      </c>
      <c r="P196" s="60">
        <f t="shared" si="98"/>
        <v>0</v>
      </c>
      <c r="Q196" s="60"/>
      <c r="R196" s="60">
        <f t="shared" si="136"/>
        <v>0</v>
      </c>
      <c r="S196" s="60">
        <f t="shared" si="137"/>
        <v>0</v>
      </c>
      <c r="T196" s="60"/>
      <c r="U196" s="60">
        <f t="shared" si="138"/>
        <v>0</v>
      </c>
      <c r="V196" s="60">
        <f t="shared" si="139"/>
        <v>0</v>
      </c>
      <c r="W196" s="60"/>
      <c r="X196" s="60">
        <f t="shared" si="140"/>
        <v>0</v>
      </c>
      <c r="Y196" s="60">
        <f t="shared" si="141"/>
        <v>0</v>
      </c>
      <c r="Z196" s="60"/>
      <c r="AA196" s="60">
        <f t="shared" si="142"/>
        <v>0</v>
      </c>
      <c r="AB196" s="60">
        <f t="shared" si="143"/>
        <v>0</v>
      </c>
      <c r="AC196" s="60"/>
      <c r="AD196" s="60">
        <f t="shared" si="144"/>
        <v>0</v>
      </c>
      <c r="AE196" s="60">
        <f t="shared" si="145"/>
        <v>0</v>
      </c>
      <c r="AF196" s="60"/>
      <c r="AG196" s="60">
        <f t="shared" si="146"/>
        <v>0</v>
      </c>
      <c r="AH196" s="60">
        <f t="shared" si="147"/>
        <v>0</v>
      </c>
      <c r="AI196" s="60"/>
      <c r="AJ196" s="60">
        <f t="shared" si="148"/>
        <v>0</v>
      </c>
      <c r="AK196" s="60">
        <f t="shared" si="149"/>
        <v>0</v>
      </c>
      <c r="AL196" s="61">
        <f t="shared" si="99"/>
        <v>0</v>
      </c>
      <c r="AM196" s="125">
        <f t="shared" si="102"/>
        <v>0</v>
      </c>
      <c r="AN196" s="126">
        <f t="shared" si="103"/>
        <v>0</v>
      </c>
      <c r="AO196" s="130">
        <f t="shared" si="95"/>
        <v>0</v>
      </c>
      <c r="AP196" s="61">
        <f t="shared" si="96"/>
        <v>0</v>
      </c>
      <c r="AQ196" s="127">
        <f t="shared" si="100"/>
        <v>0</v>
      </c>
      <c r="AR196" s="69"/>
      <c r="AS196" s="61">
        <f t="shared" si="116"/>
        <v>0</v>
      </c>
      <c r="AT196" s="63" t="str">
        <f>IF(COUNTIF(AT197,"MEDIDO")&gt;0,"MEDIDO","NÃO MEDIDO")</f>
        <v>NÃO MEDIDO</v>
      </c>
    </row>
    <row r="197" spans="1:46" s="70" customFormat="1" ht="60" customHeight="1">
      <c r="A197" s="53" t="s">
        <v>31</v>
      </c>
      <c r="B197" s="53"/>
      <c r="C197" s="66" t="s">
        <v>425</v>
      </c>
      <c r="D197" s="68" t="s">
        <v>426</v>
      </c>
      <c r="E197" s="71" t="s">
        <v>58</v>
      </c>
      <c r="F197" s="58">
        <v>1333</v>
      </c>
      <c r="G197" s="56"/>
      <c r="H197" s="57"/>
      <c r="I197" s="58">
        <f t="shared" si="135"/>
        <v>1333</v>
      </c>
      <c r="J197" s="67">
        <v>6.85</v>
      </c>
      <c r="K197" s="65">
        <f t="shared" si="120"/>
        <v>9131.0499999999993</v>
      </c>
      <c r="L197" s="59"/>
      <c r="M197" s="124">
        <f t="shared" si="101"/>
        <v>0</v>
      </c>
      <c r="N197" s="60"/>
      <c r="O197" s="60">
        <f t="shared" si="97"/>
        <v>0</v>
      </c>
      <c r="P197" s="60">
        <f t="shared" si="98"/>
        <v>0</v>
      </c>
      <c r="Q197" s="60"/>
      <c r="R197" s="60">
        <f t="shared" si="136"/>
        <v>0</v>
      </c>
      <c r="S197" s="60">
        <f t="shared" si="137"/>
        <v>0</v>
      </c>
      <c r="T197" s="60"/>
      <c r="U197" s="60">
        <f t="shared" si="138"/>
        <v>0</v>
      </c>
      <c r="V197" s="60">
        <f t="shared" si="139"/>
        <v>0</v>
      </c>
      <c r="W197" s="60"/>
      <c r="X197" s="60">
        <f t="shared" si="140"/>
        <v>0</v>
      </c>
      <c r="Y197" s="60">
        <f t="shared" si="141"/>
        <v>0</v>
      </c>
      <c r="Z197" s="60"/>
      <c r="AA197" s="60">
        <f t="shared" si="142"/>
        <v>0</v>
      </c>
      <c r="AB197" s="60">
        <f t="shared" si="143"/>
        <v>0</v>
      </c>
      <c r="AC197" s="60"/>
      <c r="AD197" s="60">
        <f t="shared" si="144"/>
        <v>0</v>
      </c>
      <c r="AE197" s="60">
        <f t="shared" si="145"/>
        <v>0</v>
      </c>
      <c r="AF197" s="60"/>
      <c r="AG197" s="60">
        <f t="shared" si="146"/>
        <v>0</v>
      </c>
      <c r="AH197" s="60">
        <f t="shared" si="147"/>
        <v>0</v>
      </c>
      <c r="AI197" s="60"/>
      <c r="AJ197" s="60">
        <f t="shared" si="148"/>
        <v>0</v>
      </c>
      <c r="AK197" s="60">
        <f t="shared" si="149"/>
        <v>0</v>
      </c>
      <c r="AL197" s="61">
        <f t="shared" si="99"/>
        <v>0</v>
      </c>
      <c r="AM197" s="125">
        <f t="shared" si="102"/>
        <v>0</v>
      </c>
      <c r="AN197" s="126">
        <f t="shared" si="103"/>
        <v>0</v>
      </c>
      <c r="AO197" s="130">
        <f t="shared" si="95"/>
        <v>1333</v>
      </c>
      <c r="AP197" s="61">
        <f t="shared" si="96"/>
        <v>9131.0499999999993</v>
      </c>
      <c r="AQ197" s="127">
        <f t="shared" si="100"/>
        <v>0</v>
      </c>
      <c r="AR197" s="69"/>
      <c r="AS197" s="61">
        <f t="shared" si="116"/>
        <v>0</v>
      </c>
      <c r="AT197" s="63" t="str">
        <f>IF(AS197&lt;&gt;0,"MEDIDO","NÃO MEDIDO")</f>
        <v>NÃO MEDIDO</v>
      </c>
    </row>
    <row r="198" spans="1:46" s="70" customFormat="1" ht="30" customHeight="1">
      <c r="A198" s="53" t="s">
        <v>29</v>
      </c>
      <c r="B198" s="53"/>
      <c r="C198" s="66">
        <v>140200</v>
      </c>
      <c r="D198" s="68" t="s">
        <v>76</v>
      </c>
      <c r="E198" s="71"/>
      <c r="F198" s="58"/>
      <c r="G198" s="56"/>
      <c r="H198" s="57"/>
      <c r="I198" s="58">
        <f t="shared" si="135"/>
        <v>0</v>
      </c>
      <c r="J198" s="67"/>
      <c r="K198" s="65">
        <f t="shared" si="120"/>
        <v>0</v>
      </c>
      <c r="L198" s="59"/>
      <c r="M198" s="124">
        <f t="shared" si="101"/>
        <v>0</v>
      </c>
      <c r="N198" s="60"/>
      <c r="O198" s="60">
        <f t="shared" si="97"/>
        <v>0</v>
      </c>
      <c r="P198" s="60">
        <f t="shared" si="98"/>
        <v>0</v>
      </c>
      <c r="Q198" s="60"/>
      <c r="R198" s="60">
        <f t="shared" si="136"/>
        <v>0</v>
      </c>
      <c r="S198" s="60">
        <f t="shared" si="137"/>
        <v>0</v>
      </c>
      <c r="T198" s="60"/>
      <c r="U198" s="60">
        <f t="shared" si="138"/>
        <v>0</v>
      </c>
      <c r="V198" s="60">
        <f t="shared" si="139"/>
        <v>0</v>
      </c>
      <c r="W198" s="60"/>
      <c r="X198" s="60">
        <f t="shared" si="140"/>
        <v>0</v>
      </c>
      <c r="Y198" s="60">
        <f t="shared" si="141"/>
        <v>0</v>
      </c>
      <c r="Z198" s="60"/>
      <c r="AA198" s="60">
        <f t="shared" si="142"/>
        <v>0</v>
      </c>
      <c r="AB198" s="60">
        <f t="shared" si="143"/>
        <v>0</v>
      </c>
      <c r="AC198" s="60"/>
      <c r="AD198" s="60">
        <f t="shared" si="144"/>
        <v>0</v>
      </c>
      <c r="AE198" s="60">
        <f t="shared" si="145"/>
        <v>0</v>
      </c>
      <c r="AF198" s="60"/>
      <c r="AG198" s="60">
        <f t="shared" si="146"/>
        <v>0</v>
      </c>
      <c r="AH198" s="60">
        <f t="shared" si="147"/>
        <v>0</v>
      </c>
      <c r="AI198" s="60"/>
      <c r="AJ198" s="60">
        <f t="shared" si="148"/>
        <v>0</v>
      </c>
      <c r="AK198" s="60">
        <f t="shared" si="149"/>
        <v>0</v>
      </c>
      <c r="AL198" s="61">
        <f t="shared" si="99"/>
        <v>0</v>
      </c>
      <c r="AM198" s="125">
        <f t="shared" si="102"/>
        <v>0</v>
      </c>
      <c r="AN198" s="126">
        <f t="shared" si="103"/>
        <v>0</v>
      </c>
      <c r="AO198" s="130">
        <f t="shared" si="95"/>
        <v>0</v>
      </c>
      <c r="AP198" s="61">
        <f t="shared" si="96"/>
        <v>0</v>
      </c>
      <c r="AQ198" s="127">
        <f t="shared" si="100"/>
        <v>0</v>
      </c>
      <c r="AR198" s="69"/>
      <c r="AS198" s="61">
        <f t="shared" si="116"/>
        <v>0</v>
      </c>
      <c r="AT198" s="63" t="str">
        <f>IF(COUNTIF(AT199:AT202,"MEDIDO")&gt;0,"MEDIDO","NÃO MEDIDO")</f>
        <v>NÃO MEDIDO</v>
      </c>
    </row>
    <row r="199" spans="1:46" s="70" customFormat="1" ht="52.5" customHeight="1">
      <c r="A199" s="53" t="s">
        <v>31</v>
      </c>
      <c r="B199" s="53"/>
      <c r="C199" s="66" t="s">
        <v>427</v>
      </c>
      <c r="D199" s="68" t="s">
        <v>430</v>
      </c>
      <c r="E199" s="71" t="s">
        <v>58</v>
      </c>
      <c r="F199" s="58">
        <v>563.5</v>
      </c>
      <c r="G199" s="56"/>
      <c r="H199" s="57"/>
      <c r="I199" s="58">
        <f t="shared" si="135"/>
        <v>563.5</v>
      </c>
      <c r="J199" s="67">
        <v>10.42</v>
      </c>
      <c r="K199" s="65">
        <f t="shared" si="120"/>
        <v>5871.67</v>
      </c>
      <c r="L199" s="59"/>
      <c r="M199" s="124">
        <f t="shared" si="101"/>
        <v>0</v>
      </c>
      <c r="N199" s="60"/>
      <c r="O199" s="60">
        <f t="shared" si="97"/>
        <v>0</v>
      </c>
      <c r="P199" s="60">
        <f t="shared" si="98"/>
        <v>0</v>
      </c>
      <c r="Q199" s="60"/>
      <c r="R199" s="60">
        <f t="shared" si="136"/>
        <v>0</v>
      </c>
      <c r="S199" s="60">
        <f t="shared" si="137"/>
        <v>0</v>
      </c>
      <c r="T199" s="60"/>
      <c r="U199" s="60">
        <f t="shared" si="138"/>
        <v>0</v>
      </c>
      <c r="V199" s="60">
        <f t="shared" si="139"/>
        <v>0</v>
      </c>
      <c r="W199" s="60"/>
      <c r="X199" s="60">
        <f t="shared" si="140"/>
        <v>0</v>
      </c>
      <c r="Y199" s="60">
        <f t="shared" si="141"/>
        <v>0</v>
      </c>
      <c r="Z199" s="60"/>
      <c r="AA199" s="60">
        <f t="shared" si="142"/>
        <v>0</v>
      </c>
      <c r="AB199" s="60">
        <f t="shared" si="143"/>
        <v>0</v>
      </c>
      <c r="AC199" s="60"/>
      <c r="AD199" s="60">
        <f t="shared" si="144"/>
        <v>0</v>
      </c>
      <c r="AE199" s="60">
        <f t="shared" si="145"/>
        <v>0</v>
      </c>
      <c r="AF199" s="60"/>
      <c r="AG199" s="60">
        <f t="shared" si="146"/>
        <v>0</v>
      </c>
      <c r="AH199" s="60">
        <f t="shared" si="147"/>
        <v>0</v>
      </c>
      <c r="AI199" s="60"/>
      <c r="AJ199" s="60">
        <f t="shared" si="148"/>
        <v>0</v>
      </c>
      <c r="AK199" s="60">
        <f t="shared" si="149"/>
        <v>0</v>
      </c>
      <c r="AL199" s="61">
        <f t="shared" si="99"/>
        <v>0</v>
      </c>
      <c r="AM199" s="125">
        <f t="shared" si="102"/>
        <v>0</v>
      </c>
      <c r="AN199" s="126">
        <f t="shared" si="103"/>
        <v>0</v>
      </c>
      <c r="AO199" s="130">
        <f t="shared" si="95"/>
        <v>563.5</v>
      </c>
      <c r="AP199" s="61">
        <f t="shared" si="96"/>
        <v>5871.67</v>
      </c>
      <c r="AQ199" s="127">
        <f t="shared" si="100"/>
        <v>0</v>
      </c>
      <c r="AR199" s="69"/>
      <c r="AS199" s="61">
        <f t="shared" si="116"/>
        <v>0</v>
      </c>
      <c r="AT199" s="63" t="str">
        <f>IF(AS199&lt;&gt;0,"MEDIDO","NÃO MEDIDO")</f>
        <v>NÃO MEDIDO</v>
      </c>
    </row>
    <row r="200" spans="1:46" s="70" customFormat="1" ht="52.5" customHeight="1">
      <c r="A200" s="53" t="s">
        <v>31</v>
      </c>
      <c r="B200" s="53"/>
      <c r="C200" s="66" t="s">
        <v>428</v>
      </c>
      <c r="D200" s="68" t="s">
        <v>429</v>
      </c>
      <c r="E200" s="71" t="s">
        <v>58</v>
      </c>
      <c r="F200" s="58">
        <v>769.5</v>
      </c>
      <c r="G200" s="56"/>
      <c r="H200" s="57"/>
      <c r="I200" s="58">
        <f t="shared" si="135"/>
        <v>769.5</v>
      </c>
      <c r="J200" s="67">
        <v>35.51</v>
      </c>
      <c r="K200" s="65">
        <f t="shared" si="120"/>
        <v>27324.95</v>
      </c>
      <c r="L200" s="59"/>
      <c r="M200" s="124">
        <f t="shared" si="101"/>
        <v>0</v>
      </c>
      <c r="N200" s="60"/>
      <c r="O200" s="60">
        <f t="shared" si="97"/>
        <v>0</v>
      </c>
      <c r="P200" s="60">
        <f t="shared" si="98"/>
        <v>0</v>
      </c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1">
        <f t="shared" si="99"/>
        <v>0</v>
      </c>
      <c r="AM200" s="125">
        <f t="shared" si="102"/>
        <v>0</v>
      </c>
      <c r="AN200" s="126">
        <f t="shared" si="103"/>
        <v>0</v>
      </c>
      <c r="AO200" s="130">
        <f t="shared" si="95"/>
        <v>769.5</v>
      </c>
      <c r="AP200" s="61">
        <f t="shared" si="96"/>
        <v>27324.95</v>
      </c>
      <c r="AQ200" s="127">
        <f t="shared" si="100"/>
        <v>0</v>
      </c>
      <c r="AR200" s="69"/>
      <c r="AS200" s="61">
        <f t="shared" ref="AS200:AS231" si="150">INDEX($N$10:$AK$240,ROW()-8,MATCH($AS$10,$N$10:$AK$10,0))</f>
        <v>0</v>
      </c>
      <c r="AT200" s="63" t="str">
        <f t="shared" ref="AT200:AT201" si="151">IF(AS200&lt;&gt;0,"MEDIDO","NÃO MEDIDO")</f>
        <v>NÃO MEDIDO</v>
      </c>
    </row>
    <row r="201" spans="1:46" s="70" customFormat="1" ht="52.5" customHeight="1">
      <c r="A201" s="53" t="s">
        <v>31</v>
      </c>
      <c r="B201" s="53"/>
      <c r="C201" s="66" t="s">
        <v>431</v>
      </c>
      <c r="D201" s="68" t="s">
        <v>432</v>
      </c>
      <c r="E201" s="71" t="s">
        <v>58</v>
      </c>
      <c r="F201" s="58">
        <v>563.5</v>
      </c>
      <c r="G201" s="56"/>
      <c r="H201" s="57"/>
      <c r="I201" s="58">
        <f t="shared" ref="I201:I202" si="152">F201+G201+H201</f>
        <v>563.5</v>
      </c>
      <c r="J201" s="67">
        <v>51.12</v>
      </c>
      <c r="K201" s="65">
        <f t="shared" ref="K201:K202" si="153">ROUND((F201*$J201),2)+ROUND((G201*$J201),2)+ROUND((H201*$J201),2)</f>
        <v>28806.12</v>
      </c>
      <c r="L201" s="59"/>
      <c r="M201" s="124">
        <f t="shared" si="101"/>
        <v>0</v>
      </c>
      <c r="N201" s="60"/>
      <c r="O201" s="60">
        <f t="shared" si="97"/>
        <v>0</v>
      </c>
      <c r="P201" s="60">
        <f t="shared" si="98"/>
        <v>0</v>
      </c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1">
        <f t="shared" si="99"/>
        <v>0</v>
      </c>
      <c r="AM201" s="125">
        <f t="shared" si="102"/>
        <v>0</v>
      </c>
      <c r="AN201" s="126">
        <f t="shared" si="103"/>
        <v>0</v>
      </c>
      <c r="AO201" s="130">
        <f t="shared" si="95"/>
        <v>563.5</v>
      </c>
      <c r="AP201" s="61">
        <f t="shared" si="96"/>
        <v>28806.12</v>
      </c>
      <c r="AQ201" s="127">
        <f t="shared" si="100"/>
        <v>0</v>
      </c>
      <c r="AR201" s="69"/>
      <c r="AS201" s="61">
        <f t="shared" si="150"/>
        <v>0</v>
      </c>
      <c r="AT201" s="63" t="str">
        <f t="shared" si="151"/>
        <v>NÃO MEDIDO</v>
      </c>
    </row>
    <row r="202" spans="1:46" s="70" customFormat="1" ht="52.5" customHeight="1">
      <c r="A202" s="53" t="s">
        <v>31</v>
      </c>
      <c r="B202" s="53"/>
      <c r="C202" s="66" t="s">
        <v>433</v>
      </c>
      <c r="D202" s="68" t="s">
        <v>434</v>
      </c>
      <c r="E202" s="71" t="s">
        <v>492</v>
      </c>
      <c r="F202" s="58">
        <v>220</v>
      </c>
      <c r="G202" s="56"/>
      <c r="H202" s="57"/>
      <c r="I202" s="58">
        <f t="shared" si="152"/>
        <v>220</v>
      </c>
      <c r="J202" s="67">
        <v>16.22</v>
      </c>
      <c r="K202" s="65">
        <f t="shared" si="153"/>
        <v>3568.4</v>
      </c>
      <c r="L202" s="59"/>
      <c r="M202" s="124">
        <f t="shared" si="101"/>
        <v>0</v>
      </c>
      <c r="N202" s="60"/>
      <c r="O202" s="60">
        <f t="shared" si="97"/>
        <v>0</v>
      </c>
      <c r="P202" s="60">
        <f t="shared" si="98"/>
        <v>0</v>
      </c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1">
        <f t="shared" si="99"/>
        <v>0</v>
      </c>
      <c r="AM202" s="125">
        <f t="shared" si="102"/>
        <v>0</v>
      </c>
      <c r="AN202" s="126">
        <f t="shared" si="103"/>
        <v>0</v>
      </c>
      <c r="AO202" s="130">
        <f t="shared" si="95"/>
        <v>220</v>
      </c>
      <c r="AP202" s="61">
        <f t="shared" si="96"/>
        <v>3568.4</v>
      </c>
      <c r="AQ202" s="127">
        <f t="shared" si="100"/>
        <v>0</v>
      </c>
      <c r="AR202" s="69"/>
      <c r="AS202" s="61">
        <f t="shared" si="150"/>
        <v>0</v>
      </c>
      <c r="AT202" s="63" t="str">
        <f>IF(AS202&lt;&gt;0,"MEDIDO","NÃO MEDIDO")</f>
        <v>NÃO MEDIDO</v>
      </c>
    </row>
    <row r="203" spans="1:46" s="70" customFormat="1" ht="30" customHeight="1">
      <c r="A203" s="53" t="s">
        <v>29</v>
      </c>
      <c r="B203" s="53"/>
      <c r="C203" s="66">
        <v>140300</v>
      </c>
      <c r="D203" s="68" t="s">
        <v>79</v>
      </c>
      <c r="E203" s="71"/>
      <c r="F203" s="58"/>
      <c r="G203" s="56"/>
      <c r="H203" s="57"/>
      <c r="I203" s="58">
        <f t="shared" si="135"/>
        <v>0</v>
      </c>
      <c r="J203" s="67"/>
      <c r="K203" s="65">
        <f t="shared" si="120"/>
        <v>0</v>
      </c>
      <c r="L203" s="59"/>
      <c r="M203" s="124">
        <f t="shared" si="101"/>
        <v>0</v>
      </c>
      <c r="N203" s="60"/>
      <c r="O203" s="60">
        <f t="shared" si="97"/>
        <v>0</v>
      </c>
      <c r="P203" s="60">
        <f t="shared" si="98"/>
        <v>0</v>
      </c>
      <c r="Q203" s="60"/>
      <c r="R203" s="60">
        <f t="shared" si="136"/>
        <v>0</v>
      </c>
      <c r="S203" s="60">
        <f t="shared" si="137"/>
        <v>0</v>
      </c>
      <c r="T203" s="60"/>
      <c r="U203" s="60">
        <f t="shared" si="138"/>
        <v>0</v>
      </c>
      <c r="V203" s="60">
        <f t="shared" si="139"/>
        <v>0</v>
      </c>
      <c r="W203" s="60"/>
      <c r="X203" s="60">
        <f t="shared" si="140"/>
        <v>0</v>
      </c>
      <c r="Y203" s="60">
        <f t="shared" si="141"/>
        <v>0</v>
      </c>
      <c r="Z203" s="60"/>
      <c r="AA203" s="60">
        <f t="shared" si="142"/>
        <v>0</v>
      </c>
      <c r="AB203" s="60">
        <f t="shared" si="143"/>
        <v>0</v>
      </c>
      <c r="AC203" s="60"/>
      <c r="AD203" s="60">
        <f t="shared" si="144"/>
        <v>0</v>
      </c>
      <c r="AE203" s="60">
        <f t="shared" si="145"/>
        <v>0</v>
      </c>
      <c r="AF203" s="60"/>
      <c r="AG203" s="60">
        <f t="shared" si="146"/>
        <v>0</v>
      </c>
      <c r="AH203" s="60">
        <f t="shared" si="147"/>
        <v>0</v>
      </c>
      <c r="AI203" s="60"/>
      <c r="AJ203" s="60">
        <f t="shared" si="148"/>
        <v>0</v>
      </c>
      <c r="AK203" s="60">
        <f t="shared" si="149"/>
        <v>0</v>
      </c>
      <c r="AL203" s="61">
        <f t="shared" si="99"/>
        <v>0</v>
      </c>
      <c r="AM203" s="125">
        <f t="shared" si="102"/>
        <v>0</v>
      </c>
      <c r="AN203" s="126">
        <f t="shared" si="103"/>
        <v>0</v>
      </c>
      <c r="AO203" s="130">
        <f t="shared" si="95"/>
        <v>0</v>
      </c>
      <c r="AP203" s="61">
        <f t="shared" si="96"/>
        <v>0</v>
      </c>
      <c r="AQ203" s="127">
        <f t="shared" si="100"/>
        <v>0</v>
      </c>
      <c r="AR203" s="69"/>
      <c r="AS203" s="61">
        <f t="shared" si="150"/>
        <v>0</v>
      </c>
      <c r="AT203" s="63" t="str">
        <f>IF(COUNTIF(AT204:AT212,"MEDIDO")&gt;0,"MEDIDO","NÃO MEDIDO")</f>
        <v>NÃO MEDIDO</v>
      </c>
    </row>
    <row r="204" spans="1:46" s="70" customFormat="1" ht="30" customHeight="1">
      <c r="A204" s="53" t="s">
        <v>31</v>
      </c>
      <c r="B204" s="53"/>
      <c r="C204" s="66" t="s">
        <v>435</v>
      </c>
      <c r="D204" s="68" t="s">
        <v>436</v>
      </c>
      <c r="E204" s="71" t="s">
        <v>58</v>
      </c>
      <c r="F204" s="58">
        <v>4660.5</v>
      </c>
      <c r="G204" s="56"/>
      <c r="H204" s="57"/>
      <c r="I204" s="58">
        <f t="shared" si="135"/>
        <v>4660.5</v>
      </c>
      <c r="J204" s="67">
        <v>5.6</v>
      </c>
      <c r="K204" s="65">
        <f t="shared" si="120"/>
        <v>26098.799999999999</v>
      </c>
      <c r="L204" s="59"/>
      <c r="M204" s="124">
        <f t="shared" si="101"/>
        <v>0</v>
      </c>
      <c r="N204" s="60"/>
      <c r="O204" s="60">
        <f t="shared" si="97"/>
        <v>0</v>
      </c>
      <c r="P204" s="60">
        <f t="shared" si="98"/>
        <v>0</v>
      </c>
      <c r="Q204" s="60"/>
      <c r="R204" s="60">
        <f t="shared" si="136"/>
        <v>0</v>
      </c>
      <c r="S204" s="60">
        <f t="shared" si="137"/>
        <v>0</v>
      </c>
      <c r="T204" s="60"/>
      <c r="U204" s="60">
        <f t="shared" si="138"/>
        <v>0</v>
      </c>
      <c r="V204" s="60">
        <f t="shared" si="139"/>
        <v>0</v>
      </c>
      <c r="W204" s="60"/>
      <c r="X204" s="60">
        <f t="shared" si="140"/>
        <v>0</v>
      </c>
      <c r="Y204" s="60">
        <f t="shared" si="141"/>
        <v>0</v>
      </c>
      <c r="Z204" s="60"/>
      <c r="AA204" s="60">
        <f t="shared" si="142"/>
        <v>0</v>
      </c>
      <c r="AB204" s="60">
        <f t="shared" si="143"/>
        <v>0</v>
      </c>
      <c r="AC204" s="60"/>
      <c r="AD204" s="60">
        <f t="shared" si="144"/>
        <v>0</v>
      </c>
      <c r="AE204" s="60">
        <f t="shared" si="145"/>
        <v>0</v>
      </c>
      <c r="AF204" s="60"/>
      <c r="AG204" s="60">
        <f t="shared" si="146"/>
        <v>0</v>
      </c>
      <c r="AH204" s="60">
        <f t="shared" si="147"/>
        <v>0</v>
      </c>
      <c r="AI204" s="60"/>
      <c r="AJ204" s="60">
        <f t="shared" si="148"/>
        <v>0</v>
      </c>
      <c r="AK204" s="60">
        <f t="shared" si="149"/>
        <v>0</v>
      </c>
      <c r="AL204" s="61">
        <f t="shared" si="99"/>
        <v>0</v>
      </c>
      <c r="AM204" s="125">
        <f t="shared" si="102"/>
        <v>0</v>
      </c>
      <c r="AN204" s="126">
        <f t="shared" si="103"/>
        <v>0</v>
      </c>
      <c r="AO204" s="130">
        <f t="shared" si="95"/>
        <v>4660.5</v>
      </c>
      <c r="AP204" s="61">
        <f t="shared" si="96"/>
        <v>26098.799999999999</v>
      </c>
      <c r="AQ204" s="127">
        <f t="shared" si="100"/>
        <v>0</v>
      </c>
      <c r="AR204" s="69"/>
      <c r="AS204" s="61">
        <f t="shared" si="150"/>
        <v>0</v>
      </c>
      <c r="AT204" s="63" t="str">
        <f>IF(AS204&lt;&gt;0,"MEDIDO","NÃO MEDIDO")</f>
        <v>NÃO MEDIDO</v>
      </c>
    </row>
    <row r="205" spans="1:46" s="70" customFormat="1" ht="30" customHeight="1">
      <c r="A205" s="53" t="s">
        <v>31</v>
      </c>
      <c r="B205" s="53"/>
      <c r="C205" s="66" t="s">
        <v>437</v>
      </c>
      <c r="D205" s="68" t="s">
        <v>438</v>
      </c>
      <c r="E205" s="71" t="s">
        <v>58</v>
      </c>
      <c r="F205" s="58">
        <v>3</v>
      </c>
      <c r="G205" s="56"/>
      <c r="H205" s="57"/>
      <c r="I205" s="58">
        <f t="shared" si="135"/>
        <v>3</v>
      </c>
      <c r="J205" s="67">
        <v>687.38</v>
      </c>
      <c r="K205" s="65">
        <f t="shared" si="120"/>
        <v>2062.14</v>
      </c>
      <c r="L205" s="59"/>
      <c r="M205" s="124">
        <f t="shared" si="101"/>
        <v>0</v>
      </c>
      <c r="N205" s="60"/>
      <c r="O205" s="60">
        <f t="shared" si="97"/>
        <v>0</v>
      </c>
      <c r="P205" s="60">
        <f t="shared" si="98"/>
        <v>0</v>
      </c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1">
        <f t="shared" si="99"/>
        <v>0</v>
      </c>
      <c r="AM205" s="125">
        <f t="shared" si="102"/>
        <v>0</v>
      </c>
      <c r="AN205" s="126">
        <f t="shared" si="103"/>
        <v>0</v>
      </c>
      <c r="AO205" s="130">
        <f t="shared" si="95"/>
        <v>3</v>
      </c>
      <c r="AP205" s="61">
        <f t="shared" si="96"/>
        <v>2062.14</v>
      </c>
      <c r="AQ205" s="127">
        <f t="shared" si="100"/>
        <v>0</v>
      </c>
      <c r="AR205" s="69"/>
      <c r="AS205" s="61">
        <f t="shared" si="150"/>
        <v>0</v>
      </c>
      <c r="AT205" s="63" t="str">
        <f t="shared" ref="AT205:AT212" si="154">IF(AS205&lt;&gt;0,"MEDIDO","NÃO MEDIDO")</f>
        <v>NÃO MEDIDO</v>
      </c>
    </row>
    <row r="206" spans="1:46" s="70" customFormat="1" ht="30" customHeight="1">
      <c r="A206" s="53" t="s">
        <v>31</v>
      </c>
      <c r="B206" s="53"/>
      <c r="C206" s="66" t="s">
        <v>439</v>
      </c>
      <c r="D206" s="68" t="s">
        <v>440</v>
      </c>
      <c r="E206" s="71" t="s">
        <v>58</v>
      </c>
      <c r="F206" s="58">
        <v>1266</v>
      </c>
      <c r="G206" s="56"/>
      <c r="H206" s="57"/>
      <c r="I206" s="58">
        <f t="shared" si="135"/>
        <v>1266</v>
      </c>
      <c r="J206" s="67">
        <v>37.869999999999997</v>
      </c>
      <c r="K206" s="65">
        <f t="shared" si="120"/>
        <v>47943.42</v>
      </c>
      <c r="L206" s="59"/>
      <c r="M206" s="124">
        <f t="shared" si="101"/>
        <v>0</v>
      </c>
      <c r="N206" s="60"/>
      <c r="O206" s="60">
        <f t="shared" si="97"/>
        <v>0</v>
      </c>
      <c r="P206" s="60">
        <f t="shared" si="98"/>
        <v>0</v>
      </c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1">
        <f t="shared" si="99"/>
        <v>0</v>
      </c>
      <c r="AM206" s="125">
        <f t="shared" si="102"/>
        <v>0</v>
      </c>
      <c r="AN206" s="126">
        <f t="shared" si="103"/>
        <v>0</v>
      </c>
      <c r="AO206" s="130">
        <f t="shared" si="95"/>
        <v>1266</v>
      </c>
      <c r="AP206" s="61">
        <f t="shared" si="96"/>
        <v>47943.42</v>
      </c>
      <c r="AQ206" s="127">
        <f t="shared" si="100"/>
        <v>0</v>
      </c>
      <c r="AR206" s="69"/>
      <c r="AS206" s="61">
        <f t="shared" si="150"/>
        <v>0</v>
      </c>
      <c r="AT206" s="63" t="str">
        <f t="shared" si="154"/>
        <v>NÃO MEDIDO</v>
      </c>
    </row>
    <row r="207" spans="1:46" s="70" customFormat="1" ht="60" customHeight="1">
      <c r="A207" s="53" t="s">
        <v>31</v>
      </c>
      <c r="B207" s="53"/>
      <c r="C207" s="66" t="s">
        <v>441</v>
      </c>
      <c r="D207" s="68" t="s">
        <v>442</v>
      </c>
      <c r="E207" s="71" t="s">
        <v>58</v>
      </c>
      <c r="F207" s="58">
        <v>16</v>
      </c>
      <c r="G207" s="56"/>
      <c r="H207" s="57"/>
      <c r="I207" s="58">
        <f t="shared" si="135"/>
        <v>16</v>
      </c>
      <c r="J207" s="67">
        <v>57.28</v>
      </c>
      <c r="K207" s="65">
        <f t="shared" si="120"/>
        <v>916.48</v>
      </c>
      <c r="L207" s="59"/>
      <c r="M207" s="124">
        <f t="shared" si="101"/>
        <v>0</v>
      </c>
      <c r="N207" s="60"/>
      <c r="O207" s="60">
        <f t="shared" si="97"/>
        <v>0</v>
      </c>
      <c r="P207" s="60">
        <f t="shared" si="98"/>
        <v>0</v>
      </c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1">
        <f t="shared" si="99"/>
        <v>0</v>
      </c>
      <c r="AM207" s="125">
        <f t="shared" si="102"/>
        <v>0</v>
      </c>
      <c r="AN207" s="126">
        <f t="shared" si="103"/>
        <v>0</v>
      </c>
      <c r="AO207" s="130">
        <f t="shared" si="95"/>
        <v>16</v>
      </c>
      <c r="AP207" s="61">
        <f t="shared" si="96"/>
        <v>916.48</v>
      </c>
      <c r="AQ207" s="127">
        <f t="shared" si="100"/>
        <v>0</v>
      </c>
      <c r="AR207" s="69"/>
      <c r="AS207" s="61">
        <f t="shared" si="150"/>
        <v>0</v>
      </c>
      <c r="AT207" s="63" t="str">
        <f>IF(AS207&lt;&gt;0,"MEDIDO","NÃO MEDIDO")</f>
        <v>NÃO MEDIDO</v>
      </c>
    </row>
    <row r="208" spans="1:46" s="70" customFormat="1" ht="60" customHeight="1">
      <c r="A208" s="53" t="s">
        <v>31</v>
      </c>
      <c r="B208" s="53"/>
      <c r="C208" s="66" t="s">
        <v>443</v>
      </c>
      <c r="D208" s="68" t="s">
        <v>444</v>
      </c>
      <c r="E208" s="71" t="s">
        <v>62</v>
      </c>
      <c r="F208" s="58">
        <v>72</v>
      </c>
      <c r="G208" s="56"/>
      <c r="H208" s="57"/>
      <c r="I208" s="58">
        <f t="shared" si="135"/>
        <v>72</v>
      </c>
      <c r="J208" s="67">
        <v>195.85</v>
      </c>
      <c r="K208" s="65">
        <f t="shared" si="120"/>
        <v>14101.2</v>
      </c>
      <c r="L208" s="59"/>
      <c r="M208" s="124">
        <f t="shared" si="101"/>
        <v>0</v>
      </c>
      <c r="N208" s="60"/>
      <c r="O208" s="60">
        <f t="shared" si="97"/>
        <v>0</v>
      </c>
      <c r="P208" s="60">
        <f t="shared" si="98"/>
        <v>0</v>
      </c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1">
        <f t="shared" si="99"/>
        <v>0</v>
      </c>
      <c r="AM208" s="125">
        <f t="shared" si="102"/>
        <v>0</v>
      </c>
      <c r="AN208" s="126">
        <f t="shared" si="103"/>
        <v>0</v>
      </c>
      <c r="AO208" s="130">
        <f t="shared" si="95"/>
        <v>72</v>
      </c>
      <c r="AP208" s="61">
        <f t="shared" si="96"/>
        <v>14101.2</v>
      </c>
      <c r="AQ208" s="127">
        <f t="shared" si="100"/>
        <v>0</v>
      </c>
      <c r="AR208" s="69"/>
      <c r="AS208" s="61">
        <f t="shared" si="150"/>
        <v>0</v>
      </c>
      <c r="AT208" s="63" t="str">
        <f t="shared" si="154"/>
        <v>NÃO MEDIDO</v>
      </c>
    </row>
    <row r="209" spans="1:46" s="70" customFormat="1" ht="30" customHeight="1">
      <c r="A209" s="53" t="s">
        <v>31</v>
      </c>
      <c r="B209" s="53"/>
      <c r="C209" s="66" t="s">
        <v>445</v>
      </c>
      <c r="D209" s="68" t="s">
        <v>446</v>
      </c>
      <c r="E209" s="71" t="s">
        <v>58</v>
      </c>
      <c r="F209" s="58">
        <v>9</v>
      </c>
      <c r="G209" s="56"/>
      <c r="H209" s="57"/>
      <c r="I209" s="58">
        <f t="shared" si="135"/>
        <v>9</v>
      </c>
      <c r="J209" s="67">
        <v>778.47</v>
      </c>
      <c r="K209" s="65">
        <f t="shared" si="120"/>
        <v>7006.23</v>
      </c>
      <c r="L209" s="59"/>
      <c r="M209" s="124">
        <f t="shared" si="101"/>
        <v>0</v>
      </c>
      <c r="N209" s="60"/>
      <c r="O209" s="60">
        <f t="shared" si="97"/>
        <v>0</v>
      </c>
      <c r="P209" s="60">
        <f t="shared" si="98"/>
        <v>0</v>
      </c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1">
        <f t="shared" si="99"/>
        <v>0</v>
      </c>
      <c r="AM209" s="125">
        <f t="shared" si="102"/>
        <v>0</v>
      </c>
      <c r="AN209" s="126">
        <f t="shared" si="103"/>
        <v>0</v>
      </c>
      <c r="AO209" s="130">
        <f t="shared" ref="AO209:AO240" si="155">I209-AL209</f>
        <v>9</v>
      </c>
      <c r="AP209" s="61">
        <f t="shared" ref="AP209:AP238" si="156">K209-AM209</f>
        <v>7006.23</v>
      </c>
      <c r="AQ209" s="127">
        <f t="shared" si="100"/>
        <v>0</v>
      </c>
      <c r="AR209" s="69"/>
      <c r="AS209" s="61">
        <f t="shared" si="150"/>
        <v>0</v>
      </c>
      <c r="AT209" s="63" t="str">
        <f>IF(AS209&lt;&gt;0,"MEDIDO","NÃO MEDIDO")</f>
        <v>NÃO MEDIDO</v>
      </c>
    </row>
    <row r="210" spans="1:46" s="70" customFormat="1" ht="30" customHeight="1">
      <c r="A210" s="53" t="s">
        <v>31</v>
      </c>
      <c r="B210" s="53"/>
      <c r="C210" s="66" t="s">
        <v>447</v>
      </c>
      <c r="D210" s="68" t="s">
        <v>448</v>
      </c>
      <c r="E210" s="71" t="s">
        <v>58</v>
      </c>
      <c r="F210" s="58">
        <v>5.5</v>
      </c>
      <c r="G210" s="56"/>
      <c r="H210" s="57"/>
      <c r="I210" s="58">
        <f t="shared" si="135"/>
        <v>5.5</v>
      </c>
      <c r="J210" s="67">
        <v>529.80999999999995</v>
      </c>
      <c r="K210" s="65">
        <f t="shared" si="120"/>
        <v>2913.96</v>
      </c>
      <c r="L210" s="59"/>
      <c r="M210" s="124">
        <f t="shared" si="101"/>
        <v>0</v>
      </c>
      <c r="N210" s="60"/>
      <c r="O210" s="60">
        <f t="shared" ref="O210:O240" si="157">ROUND($N210*$J210,2)</f>
        <v>0</v>
      </c>
      <c r="P210" s="60">
        <f t="shared" ref="P210:P239" si="158">ROUND($N210*$L210,2)</f>
        <v>0</v>
      </c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1">
        <f t="shared" ref="AL210:AL240" si="159">SUMIF($N$9:$AK$9,"QUANTIDADE",N210:AK210)</f>
        <v>0</v>
      </c>
      <c r="AM210" s="125">
        <f t="shared" si="102"/>
        <v>0</v>
      </c>
      <c r="AN210" s="126">
        <f t="shared" si="103"/>
        <v>0</v>
      </c>
      <c r="AO210" s="130">
        <f t="shared" si="155"/>
        <v>5.5</v>
      </c>
      <c r="AP210" s="61">
        <f t="shared" si="156"/>
        <v>2913.96</v>
      </c>
      <c r="AQ210" s="127">
        <f t="shared" ref="AQ210:AQ240" si="160">M210-AN210</f>
        <v>0</v>
      </c>
      <c r="AR210" s="69"/>
      <c r="AS210" s="61">
        <f t="shared" si="150"/>
        <v>0</v>
      </c>
      <c r="AT210" s="63" t="str">
        <f t="shared" si="154"/>
        <v>NÃO MEDIDO</v>
      </c>
    </row>
    <row r="211" spans="1:46" s="70" customFormat="1" ht="30" customHeight="1">
      <c r="A211" s="53" t="s">
        <v>31</v>
      </c>
      <c r="B211" s="53"/>
      <c r="C211" s="66" t="s">
        <v>449</v>
      </c>
      <c r="D211" s="68" t="s">
        <v>450</v>
      </c>
      <c r="E211" s="71" t="s">
        <v>58</v>
      </c>
      <c r="F211" s="58">
        <v>50</v>
      </c>
      <c r="G211" s="56"/>
      <c r="H211" s="57"/>
      <c r="I211" s="58">
        <f t="shared" si="135"/>
        <v>50</v>
      </c>
      <c r="J211" s="67">
        <v>710.64</v>
      </c>
      <c r="K211" s="65">
        <f t="shared" si="120"/>
        <v>35532</v>
      </c>
      <c r="L211" s="59"/>
      <c r="M211" s="124">
        <f t="shared" si="101"/>
        <v>0</v>
      </c>
      <c r="N211" s="60"/>
      <c r="O211" s="60">
        <f t="shared" si="157"/>
        <v>0</v>
      </c>
      <c r="P211" s="60">
        <f t="shared" si="158"/>
        <v>0</v>
      </c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1">
        <f t="shared" si="159"/>
        <v>0</v>
      </c>
      <c r="AM211" s="125">
        <f t="shared" si="102"/>
        <v>0</v>
      </c>
      <c r="AN211" s="126">
        <f t="shared" si="103"/>
        <v>0</v>
      </c>
      <c r="AO211" s="130">
        <f t="shared" si="155"/>
        <v>50</v>
      </c>
      <c r="AP211" s="61">
        <f t="shared" si="156"/>
        <v>35532</v>
      </c>
      <c r="AQ211" s="127">
        <f t="shared" si="160"/>
        <v>0</v>
      </c>
      <c r="AR211" s="69"/>
      <c r="AS211" s="61">
        <f t="shared" si="150"/>
        <v>0</v>
      </c>
      <c r="AT211" s="63" t="str">
        <f>IF(AS211&lt;&gt;0,"MEDIDO","NÃO MEDIDO")</f>
        <v>NÃO MEDIDO</v>
      </c>
    </row>
    <row r="212" spans="1:46" s="70" customFormat="1" ht="60" customHeight="1">
      <c r="A212" s="53" t="s">
        <v>31</v>
      </c>
      <c r="B212" s="53"/>
      <c r="C212" s="66" t="s">
        <v>451</v>
      </c>
      <c r="D212" s="68" t="s">
        <v>452</v>
      </c>
      <c r="E212" s="71" t="s">
        <v>62</v>
      </c>
      <c r="F212" s="58">
        <v>1063</v>
      </c>
      <c r="G212" s="56"/>
      <c r="H212" s="57"/>
      <c r="I212" s="58">
        <f t="shared" si="135"/>
        <v>1063</v>
      </c>
      <c r="J212" s="67">
        <v>27.84</v>
      </c>
      <c r="K212" s="65">
        <f t="shared" si="120"/>
        <v>29593.919999999998</v>
      </c>
      <c r="L212" s="59"/>
      <c r="M212" s="124">
        <f t="shared" ref="M212:M240" si="161">ROUND(I212*L212,2)</f>
        <v>0</v>
      </c>
      <c r="N212" s="60"/>
      <c r="O212" s="60">
        <f t="shared" si="157"/>
        <v>0</v>
      </c>
      <c r="P212" s="60">
        <f t="shared" si="158"/>
        <v>0</v>
      </c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1">
        <f t="shared" si="159"/>
        <v>0</v>
      </c>
      <c r="AM212" s="125">
        <f t="shared" ref="AM212:AM240" si="162">SUMIF($N$9:$AK$9,"QUANTIDADE",O212:AL212)</f>
        <v>0</v>
      </c>
      <c r="AN212" s="126">
        <f t="shared" ref="AN212:AN240" si="163">SUMIF($N$9:$AK$9,"SEM DESCONTO",N212:AK212)</f>
        <v>0</v>
      </c>
      <c r="AO212" s="130">
        <f t="shared" si="155"/>
        <v>1063</v>
      </c>
      <c r="AP212" s="61">
        <f t="shared" si="156"/>
        <v>29593.919999999998</v>
      </c>
      <c r="AQ212" s="127">
        <f t="shared" si="160"/>
        <v>0</v>
      </c>
      <c r="AR212" s="69"/>
      <c r="AS212" s="61">
        <f t="shared" si="150"/>
        <v>0</v>
      </c>
      <c r="AT212" s="63" t="str">
        <f t="shared" si="154"/>
        <v>NÃO MEDIDO</v>
      </c>
    </row>
    <row r="213" spans="1:46" s="70" customFormat="1" ht="30" customHeight="1">
      <c r="A213" s="53" t="s">
        <v>29</v>
      </c>
      <c r="B213" s="53"/>
      <c r="C213" s="66">
        <v>17</v>
      </c>
      <c r="D213" s="68" t="s">
        <v>80</v>
      </c>
      <c r="E213" s="71"/>
      <c r="F213" s="58"/>
      <c r="G213" s="56"/>
      <c r="H213" s="57"/>
      <c r="I213" s="58">
        <f t="shared" si="135"/>
        <v>0</v>
      </c>
      <c r="J213" s="67"/>
      <c r="K213" s="65">
        <f t="shared" si="120"/>
        <v>0</v>
      </c>
      <c r="L213" s="59"/>
      <c r="M213" s="124">
        <f t="shared" si="161"/>
        <v>0</v>
      </c>
      <c r="N213" s="60"/>
      <c r="O213" s="60">
        <f t="shared" si="157"/>
        <v>0</v>
      </c>
      <c r="P213" s="60">
        <f t="shared" si="158"/>
        <v>0</v>
      </c>
      <c r="Q213" s="60"/>
      <c r="R213" s="60">
        <f t="shared" si="136"/>
        <v>0</v>
      </c>
      <c r="S213" s="60">
        <f t="shared" si="137"/>
        <v>0</v>
      </c>
      <c r="T213" s="60"/>
      <c r="U213" s="60">
        <f t="shared" si="138"/>
        <v>0</v>
      </c>
      <c r="V213" s="60">
        <f t="shared" si="139"/>
        <v>0</v>
      </c>
      <c r="W213" s="60"/>
      <c r="X213" s="60">
        <f t="shared" si="140"/>
        <v>0</v>
      </c>
      <c r="Y213" s="60">
        <f t="shared" si="141"/>
        <v>0</v>
      </c>
      <c r="Z213" s="60"/>
      <c r="AA213" s="60">
        <f t="shared" si="142"/>
        <v>0</v>
      </c>
      <c r="AB213" s="60">
        <f t="shared" si="143"/>
        <v>0</v>
      </c>
      <c r="AC213" s="60"/>
      <c r="AD213" s="60">
        <f t="shared" si="144"/>
        <v>0</v>
      </c>
      <c r="AE213" s="60">
        <f t="shared" si="145"/>
        <v>0</v>
      </c>
      <c r="AF213" s="60"/>
      <c r="AG213" s="60">
        <f t="shared" si="146"/>
        <v>0</v>
      </c>
      <c r="AH213" s="60">
        <f t="shared" si="147"/>
        <v>0</v>
      </c>
      <c r="AI213" s="60"/>
      <c r="AJ213" s="60">
        <f t="shared" si="148"/>
        <v>0</v>
      </c>
      <c r="AK213" s="60">
        <f t="shared" si="149"/>
        <v>0</v>
      </c>
      <c r="AL213" s="61">
        <f t="shared" si="159"/>
        <v>0</v>
      </c>
      <c r="AM213" s="125">
        <f t="shared" si="162"/>
        <v>0</v>
      </c>
      <c r="AN213" s="126">
        <f t="shared" si="163"/>
        <v>0</v>
      </c>
      <c r="AO213" s="130">
        <f t="shared" si="155"/>
        <v>0</v>
      </c>
      <c r="AP213" s="61">
        <f t="shared" si="156"/>
        <v>0</v>
      </c>
      <c r="AQ213" s="127">
        <f t="shared" si="160"/>
        <v>0</v>
      </c>
      <c r="AR213" s="69"/>
      <c r="AS213" s="61">
        <f t="shared" si="150"/>
        <v>0</v>
      </c>
      <c r="AT213" s="63" t="str">
        <f>IF(COUNTIF(AT214:AT219,"MEDIDO")&gt;0,"MEDIDO","NÃO MEDIDO")</f>
        <v>NÃO MEDIDO</v>
      </c>
    </row>
    <row r="214" spans="1:46" s="70" customFormat="1" ht="30" customHeight="1">
      <c r="A214" s="53" t="s">
        <v>29</v>
      </c>
      <c r="B214" s="53"/>
      <c r="C214" s="66">
        <v>171500</v>
      </c>
      <c r="D214" s="68" t="s">
        <v>453</v>
      </c>
      <c r="E214" s="71"/>
      <c r="F214" s="58"/>
      <c r="G214" s="56"/>
      <c r="H214" s="57"/>
      <c r="I214" s="58"/>
      <c r="J214" s="67"/>
      <c r="K214" s="65">
        <f t="shared" si="120"/>
        <v>0</v>
      </c>
      <c r="L214" s="59"/>
      <c r="M214" s="124">
        <f t="shared" si="161"/>
        <v>0</v>
      </c>
      <c r="N214" s="60"/>
      <c r="O214" s="60">
        <f t="shared" si="157"/>
        <v>0</v>
      </c>
      <c r="P214" s="60">
        <f t="shared" si="158"/>
        <v>0</v>
      </c>
      <c r="Q214" s="60"/>
      <c r="R214" s="60">
        <f t="shared" si="136"/>
        <v>0</v>
      </c>
      <c r="S214" s="60">
        <f t="shared" si="137"/>
        <v>0</v>
      </c>
      <c r="T214" s="60"/>
      <c r="U214" s="60">
        <f t="shared" si="138"/>
        <v>0</v>
      </c>
      <c r="V214" s="60">
        <f t="shared" si="139"/>
        <v>0</v>
      </c>
      <c r="W214" s="60"/>
      <c r="X214" s="60">
        <f t="shared" si="140"/>
        <v>0</v>
      </c>
      <c r="Y214" s="60">
        <f t="shared" si="141"/>
        <v>0</v>
      </c>
      <c r="Z214" s="60"/>
      <c r="AA214" s="60">
        <f t="shared" si="142"/>
        <v>0</v>
      </c>
      <c r="AB214" s="60">
        <f t="shared" si="143"/>
        <v>0</v>
      </c>
      <c r="AC214" s="60"/>
      <c r="AD214" s="60">
        <f t="shared" si="144"/>
        <v>0</v>
      </c>
      <c r="AE214" s="60">
        <f t="shared" si="145"/>
        <v>0</v>
      </c>
      <c r="AF214" s="60"/>
      <c r="AG214" s="60">
        <f t="shared" si="146"/>
        <v>0</v>
      </c>
      <c r="AH214" s="60">
        <f t="shared" si="147"/>
        <v>0</v>
      </c>
      <c r="AI214" s="60"/>
      <c r="AJ214" s="60">
        <f t="shared" si="148"/>
        <v>0</v>
      </c>
      <c r="AK214" s="60">
        <f t="shared" si="149"/>
        <v>0</v>
      </c>
      <c r="AL214" s="61">
        <f t="shared" si="159"/>
        <v>0</v>
      </c>
      <c r="AM214" s="125">
        <f t="shared" si="162"/>
        <v>0</v>
      </c>
      <c r="AN214" s="126">
        <f t="shared" si="163"/>
        <v>0</v>
      </c>
      <c r="AO214" s="130">
        <f t="shared" si="155"/>
        <v>0</v>
      </c>
      <c r="AP214" s="61">
        <f t="shared" si="156"/>
        <v>0</v>
      </c>
      <c r="AQ214" s="127">
        <f t="shared" si="160"/>
        <v>0</v>
      </c>
      <c r="AR214" s="69"/>
      <c r="AS214" s="61">
        <f t="shared" si="150"/>
        <v>0</v>
      </c>
      <c r="AT214" s="63" t="str">
        <f>IF(COUNTIF(AT215:AT219,"MEDIDO")&gt;0,"MEDIDO","NÃO MEDIDO")</f>
        <v>NÃO MEDIDO</v>
      </c>
    </row>
    <row r="215" spans="1:46" s="70" customFormat="1" ht="30" customHeight="1">
      <c r="A215" s="53" t="s">
        <v>31</v>
      </c>
      <c r="B215" s="53"/>
      <c r="C215" s="66" t="s">
        <v>454</v>
      </c>
      <c r="D215" s="68" t="s">
        <v>455</v>
      </c>
      <c r="E215" s="71" t="s">
        <v>59</v>
      </c>
      <c r="F215" s="58">
        <v>27</v>
      </c>
      <c r="G215" s="56"/>
      <c r="H215" s="57"/>
      <c r="I215" s="58">
        <f t="shared" si="135"/>
        <v>27</v>
      </c>
      <c r="J215" s="67">
        <v>44.89</v>
      </c>
      <c r="K215" s="65">
        <f t="shared" si="120"/>
        <v>1212.03</v>
      </c>
      <c r="L215" s="59"/>
      <c r="M215" s="124">
        <f t="shared" si="161"/>
        <v>0</v>
      </c>
      <c r="N215" s="60"/>
      <c r="O215" s="60">
        <f t="shared" si="157"/>
        <v>0</v>
      </c>
      <c r="P215" s="60">
        <f t="shared" si="158"/>
        <v>0</v>
      </c>
      <c r="Q215" s="60"/>
      <c r="R215" s="60">
        <f t="shared" si="136"/>
        <v>0</v>
      </c>
      <c r="S215" s="60">
        <f t="shared" si="137"/>
        <v>0</v>
      </c>
      <c r="T215" s="60"/>
      <c r="U215" s="60">
        <f t="shared" si="138"/>
        <v>0</v>
      </c>
      <c r="V215" s="60">
        <f t="shared" si="139"/>
        <v>0</v>
      </c>
      <c r="W215" s="60"/>
      <c r="X215" s="60">
        <f t="shared" si="140"/>
        <v>0</v>
      </c>
      <c r="Y215" s="60">
        <f t="shared" si="141"/>
        <v>0</v>
      </c>
      <c r="Z215" s="60"/>
      <c r="AA215" s="60">
        <f t="shared" si="142"/>
        <v>0</v>
      </c>
      <c r="AB215" s="60">
        <f t="shared" si="143"/>
        <v>0</v>
      </c>
      <c r="AC215" s="60"/>
      <c r="AD215" s="60">
        <f t="shared" si="144"/>
        <v>0</v>
      </c>
      <c r="AE215" s="60">
        <f t="shared" si="145"/>
        <v>0</v>
      </c>
      <c r="AF215" s="60"/>
      <c r="AG215" s="60">
        <f t="shared" si="146"/>
        <v>0</v>
      </c>
      <c r="AH215" s="60">
        <f t="shared" si="147"/>
        <v>0</v>
      </c>
      <c r="AI215" s="60"/>
      <c r="AJ215" s="60">
        <f t="shared" si="148"/>
        <v>0</v>
      </c>
      <c r="AK215" s="60">
        <f t="shared" si="149"/>
        <v>0</v>
      </c>
      <c r="AL215" s="61">
        <f t="shared" si="159"/>
        <v>0</v>
      </c>
      <c r="AM215" s="125">
        <f t="shared" si="162"/>
        <v>0</v>
      </c>
      <c r="AN215" s="126">
        <f t="shared" si="163"/>
        <v>0</v>
      </c>
      <c r="AO215" s="130">
        <f t="shared" si="155"/>
        <v>27</v>
      </c>
      <c r="AP215" s="61">
        <f t="shared" si="156"/>
        <v>1212.03</v>
      </c>
      <c r="AQ215" s="127">
        <f t="shared" si="160"/>
        <v>0</v>
      </c>
      <c r="AR215" s="69"/>
      <c r="AS215" s="61">
        <f t="shared" si="150"/>
        <v>0</v>
      </c>
      <c r="AT215" s="63" t="str">
        <f t="shared" ref="AT215:AT219" si="164">IF(AS215&lt;&gt;0,"MEDIDO","NÃO MEDIDO")</f>
        <v>NÃO MEDIDO</v>
      </c>
    </row>
    <row r="216" spans="1:46" s="70" customFormat="1" ht="30" customHeight="1">
      <c r="A216" s="53" t="s">
        <v>31</v>
      </c>
      <c r="B216" s="53"/>
      <c r="C216" s="66" t="s">
        <v>456</v>
      </c>
      <c r="D216" s="68" t="s">
        <v>457</v>
      </c>
      <c r="E216" s="71" t="s">
        <v>59</v>
      </c>
      <c r="F216" s="58">
        <v>180</v>
      </c>
      <c r="G216" s="56"/>
      <c r="H216" s="57"/>
      <c r="I216" s="58">
        <f t="shared" si="135"/>
        <v>180</v>
      </c>
      <c r="J216" s="67">
        <v>14.37</v>
      </c>
      <c r="K216" s="65">
        <f t="shared" si="120"/>
        <v>2586.6</v>
      </c>
      <c r="L216" s="59"/>
      <c r="M216" s="124">
        <f t="shared" si="161"/>
        <v>0</v>
      </c>
      <c r="N216" s="60"/>
      <c r="O216" s="60">
        <f t="shared" si="157"/>
        <v>0</v>
      </c>
      <c r="P216" s="60">
        <f t="shared" si="158"/>
        <v>0</v>
      </c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1">
        <f t="shared" si="159"/>
        <v>0</v>
      </c>
      <c r="AM216" s="125">
        <f t="shared" si="162"/>
        <v>0</v>
      </c>
      <c r="AN216" s="126">
        <f t="shared" si="163"/>
        <v>0</v>
      </c>
      <c r="AO216" s="130">
        <f t="shared" si="155"/>
        <v>180</v>
      </c>
      <c r="AP216" s="61">
        <f t="shared" si="156"/>
        <v>2586.6</v>
      </c>
      <c r="AQ216" s="127">
        <f t="shared" si="160"/>
        <v>0</v>
      </c>
      <c r="AR216" s="69"/>
      <c r="AS216" s="61">
        <f t="shared" si="150"/>
        <v>0</v>
      </c>
      <c r="AT216" s="63" t="str">
        <f t="shared" si="164"/>
        <v>NÃO MEDIDO</v>
      </c>
    </row>
    <row r="217" spans="1:46" s="70" customFormat="1" ht="30" customHeight="1">
      <c r="A217" s="53" t="s">
        <v>31</v>
      </c>
      <c r="B217" s="53"/>
      <c r="C217" s="66" t="s">
        <v>458</v>
      </c>
      <c r="D217" s="68" t="s">
        <v>459</v>
      </c>
      <c r="E217" s="71" t="s">
        <v>62</v>
      </c>
      <c r="F217" s="58">
        <v>175</v>
      </c>
      <c r="G217" s="56"/>
      <c r="H217" s="57"/>
      <c r="I217" s="58">
        <f t="shared" si="135"/>
        <v>175</v>
      </c>
      <c r="J217" s="67">
        <v>34.31</v>
      </c>
      <c r="K217" s="65">
        <f t="shared" si="120"/>
        <v>6004.25</v>
      </c>
      <c r="L217" s="59"/>
      <c r="M217" s="124">
        <f t="shared" si="161"/>
        <v>0</v>
      </c>
      <c r="N217" s="60"/>
      <c r="O217" s="60">
        <f t="shared" si="157"/>
        <v>0</v>
      </c>
      <c r="P217" s="60">
        <f t="shared" si="158"/>
        <v>0</v>
      </c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1">
        <f t="shared" si="159"/>
        <v>0</v>
      </c>
      <c r="AM217" s="125">
        <f t="shared" si="162"/>
        <v>0</v>
      </c>
      <c r="AN217" s="126">
        <f t="shared" si="163"/>
        <v>0</v>
      </c>
      <c r="AO217" s="130">
        <f t="shared" si="155"/>
        <v>175</v>
      </c>
      <c r="AP217" s="61">
        <f t="shared" si="156"/>
        <v>6004.25</v>
      </c>
      <c r="AQ217" s="127">
        <f t="shared" si="160"/>
        <v>0</v>
      </c>
      <c r="AR217" s="69"/>
      <c r="AS217" s="61">
        <f t="shared" si="150"/>
        <v>0</v>
      </c>
      <c r="AT217" s="63" t="str">
        <f t="shared" si="164"/>
        <v>NÃO MEDIDO</v>
      </c>
    </row>
    <row r="218" spans="1:46" s="70" customFormat="1" ht="30" customHeight="1">
      <c r="A218" s="53" t="s">
        <v>31</v>
      </c>
      <c r="B218" s="53"/>
      <c r="C218" s="66" t="s">
        <v>460</v>
      </c>
      <c r="D218" s="68" t="s">
        <v>461</v>
      </c>
      <c r="E218" s="71" t="s">
        <v>59</v>
      </c>
      <c r="F218" s="58">
        <v>12</v>
      </c>
      <c r="G218" s="56"/>
      <c r="H218" s="57"/>
      <c r="I218" s="58">
        <f t="shared" si="135"/>
        <v>12</v>
      </c>
      <c r="J218" s="67">
        <v>45.06</v>
      </c>
      <c r="K218" s="65">
        <f t="shared" si="120"/>
        <v>540.72</v>
      </c>
      <c r="L218" s="59"/>
      <c r="M218" s="124">
        <f t="shared" si="161"/>
        <v>0</v>
      </c>
      <c r="N218" s="60"/>
      <c r="O218" s="60">
        <f t="shared" si="157"/>
        <v>0</v>
      </c>
      <c r="P218" s="60">
        <f t="shared" si="158"/>
        <v>0</v>
      </c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1">
        <f t="shared" si="159"/>
        <v>0</v>
      </c>
      <c r="AM218" s="125">
        <f t="shared" si="162"/>
        <v>0</v>
      </c>
      <c r="AN218" s="126">
        <f t="shared" si="163"/>
        <v>0</v>
      </c>
      <c r="AO218" s="130">
        <f t="shared" si="155"/>
        <v>12</v>
      </c>
      <c r="AP218" s="61">
        <f t="shared" si="156"/>
        <v>540.72</v>
      </c>
      <c r="AQ218" s="127">
        <f t="shared" si="160"/>
        <v>0</v>
      </c>
      <c r="AR218" s="69"/>
      <c r="AS218" s="61">
        <f t="shared" si="150"/>
        <v>0</v>
      </c>
      <c r="AT218" s="63" t="str">
        <f t="shared" si="164"/>
        <v>NÃO MEDIDO</v>
      </c>
    </row>
    <row r="219" spans="1:46" s="70" customFormat="1" ht="30" customHeight="1">
      <c r="A219" s="53" t="s">
        <v>31</v>
      </c>
      <c r="B219" s="53"/>
      <c r="C219" s="66" t="s">
        <v>462</v>
      </c>
      <c r="D219" s="68" t="s">
        <v>463</v>
      </c>
      <c r="E219" s="71" t="s">
        <v>59</v>
      </c>
      <c r="F219" s="58">
        <v>12</v>
      </c>
      <c r="G219" s="56"/>
      <c r="H219" s="57"/>
      <c r="I219" s="58">
        <f t="shared" si="135"/>
        <v>12</v>
      </c>
      <c r="J219" s="67">
        <v>19.399999999999999</v>
      </c>
      <c r="K219" s="65">
        <f t="shared" si="120"/>
        <v>232.8</v>
      </c>
      <c r="L219" s="59"/>
      <c r="M219" s="124">
        <f t="shared" si="161"/>
        <v>0</v>
      </c>
      <c r="N219" s="60"/>
      <c r="O219" s="60">
        <f t="shared" si="157"/>
        <v>0</v>
      </c>
      <c r="P219" s="60">
        <f t="shared" si="158"/>
        <v>0</v>
      </c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1">
        <f t="shared" si="159"/>
        <v>0</v>
      </c>
      <c r="AM219" s="125">
        <f t="shared" si="162"/>
        <v>0</v>
      </c>
      <c r="AN219" s="126">
        <f t="shared" si="163"/>
        <v>0</v>
      </c>
      <c r="AO219" s="130">
        <f t="shared" si="155"/>
        <v>12</v>
      </c>
      <c r="AP219" s="61">
        <f t="shared" si="156"/>
        <v>232.8</v>
      </c>
      <c r="AQ219" s="127">
        <f t="shared" si="160"/>
        <v>0</v>
      </c>
      <c r="AR219" s="69"/>
      <c r="AS219" s="61">
        <f t="shared" si="150"/>
        <v>0</v>
      </c>
      <c r="AT219" s="63" t="str">
        <f t="shared" si="164"/>
        <v>NÃO MEDIDO</v>
      </c>
    </row>
    <row r="220" spans="1:46" s="70" customFormat="1" ht="30" customHeight="1">
      <c r="A220" s="53" t="s">
        <v>29</v>
      </c>
      <c r="B220" s="53"/>
      <c r="C220" s="66">
        <v>20</v>
      </c>
      <c r="D220" s="68" t="s">
        <v>81</v>
      </c>
      <c r="E220" s="71"/>
      <c r="F220" s="58"/>
      <c r="G220" s="56"/>
      <c r="H220" s="57"/>
      <c r="I220" s="58">
        <f t="shared" ref="I220:I224" si="165">F220+G220+H220</f>
        <v>0</v>
      </c>
      <c r="J220" s="67"/>
      <c r="K220" s="65">
        <f t="shared" ref="K220:K224" si="166">ROUND((F220*$J220),2)+ROUND((G220*$J220),2)+ROUND((H220*$J220),2)</f>
        <v>0</v>
      </c>
      <c r="L220" s="59"/>
      <c r="M220" s="124">
        <f t="shared" si="161"/>
        <v>0</v>
      </c>
      <c r="N220" s="60"/>
      <c r="O220" s="60">
        <f t="shared" si="157"/>
        <v>0</v>
      </c>
      <c r="P220" s="60">
        <f t="shared" si="158"/>
        <v>0</v>
      </c>
      <c r="Q220" s="60"/>
      <c r="R220" s="60">
        <f t="shared" ref="R220:R222" si="167">ROUND($Q220*$J220,2)</f>
        <v>0</v>
      </c>
      <c r="S220" s="60">
        <f t="shared" ref="S220:S222" si="168">ROUND($Q220*$L220,2)</f>
        <v>0</v>
      </c>
      <c r="T220" s="60"/>
      <c r="U220" s="60">
        <f t="shared" ref="U220:U222" si="169">ROUND($T220*$J220,2)</f>
        <v>0</v>
      </c>
      <c r="V220" s="60">
        <f t="shared" ref="V220:V222" si="170">ROUND($T220*$L220,2)</f>
        <v>0</v>
      </c>
      <c r="W220" s="60"/>
      <c r="X220" s="60">
        <f t="shared" ref="X220:X222" si="171">ROUND($W220*$J220,2)</f>
        <v>0</v>
      </c>
      <c r="Y220" s="60">
        <f t="shared" ref="Y220:Y222" si="172">ROUND($W220*$L220,2)</f>
        <v>0</v>
      </c>
      <c r="Z220" s="60"/>
      <c r="AA220" s="60">
        <f t="shared" ref="AA220:AA222" si="173">ROUND($Z220*$J220,2)</f>
        <v>0</v>
      </c>
      <c r="AB220" s="60">
        <f t="shared" ref="AB220:AB222" si="174">ROUND($Z220*$L220,2)</f>
        <v>0</v>
      </c>
      <c r="AC220" s="60"/>
      <c r="AD220" s="60">
        <f t="shared" ref="AD220:AD222" si="175">ROUND($AC220*$J220,2)</f>
        <v>0</v>
      </c>
      <c r="AE220" s="60">
        <f t="shared" ref="AE220:AE222" si="176">ROUND($AC220*$L220,2)</f>
        <v>0</v>
      </c>
      <c r="AF220" s="60"/>
      <c r="AG220" s="60">
        <f t="shared" ref="AG220:AG222" si="177">ROUND($AF220*$J220,2)</f>
        <v>0</v>
      </c>
      <c r="AH220" s="60">
        <f t="shared" ref="AH220:AH222" si="178">ROUND($AF220*$L220,2)</f>
        <v>0</v>
      </c>
      <c r="AI220" s="60"/>
      <c r="AJ220" s="60">
        <f t="shared" ref="AJ220:AJ222" si="179">ROUND($AI220*$J220,2)</f>
        <v>0</v>
      </c>
      <c r="AK220" s="60">
        <f t="shared" ref="AK220:AK222" si="180">ROUND($AI220*$L220,2)</f>
        <v>0</v>
      </c>
      <c r="AL220" s="61">
        <f t="shared" si="159"/>
        <v>0</v>
      </c>
      <c r="AM220" s="125">
        <f t="shared" si="162"/>
        <v>0</v>
      </c>
      <c r="AN220" s="126">
        <f t="shared" si="163"/>
        <v>0</v>
      </c>
      <c r="AO220" s="130">
        <f t="shared" si="155"/>
        <v>0</v>
      </c>
      <c r="AP220" s="61">
        <f t="shared" si="156"/>
        <v>0</v>
      </c>
      <c r="AQ220" s="127">
        <f t="shared" si="160"/>
        <v>0</v>
      </c>
      <c r="AR220" s="69"/>
      <c r="AS220" s="61">
        <f t="shared" si="150"/>
        <v>0</v>
      </c>
      <c r="AT220" s="63" t="str">
        <f>IF(COUNTIF(AT221:AT224,"MEDIDO")&gt;0,"MEDIDO","NÃO MEDIDO")</f>
        <v>NÃO MEDIDO</v>
      </c>
    </row>
    <row r="221" spans="1:46" s="70" customFormat="1" ht="30" customHeight="1">
      <c r="A221" s="53" t="s">
        <v>29</v>
      </c>
      <c r="B221" s="53"/>
      <c r="C221" s="66">
        <v>200300</v>
      </c>
      <c r="D221" s="68" t="s">
        <v>82</v>
      </c>
      <c r="E221" s="71"/>
      <c r="F221" s="58"/>
      <c r="G221" s="56"/>
      <c r="H221" s="57"/>
      <c r="I221" s="58">
        <f t="shared" si="165"/>
        <v>0</v>
      </c>
      <c r="J221" s="67"/>
      <c r="K221" s="65">
        <f t="shared" si="166"/>
        <v>0</v>
      </c>
      <c r="L221" s="59"/>
      <c r="M221" s="124">
        <f t="shared" si="161"/>
        <v>0</v>
      </c>
      <c r="N221" s="60"/>
      <c r="O221" s="60">
        <f t="shared" si="157"/>
        <v>0</v>
      </c>
      <c r="P221" s="60">
        <f t="shared" si="158"/>
        <v>0</v>
      </c>
      <c r="Q221" s="60"/>
      <c r="R221" s="60">
        <f t="shared" si="167"/>
        <v>0</v>
      </c>
      <c r="S221" s="60">
        <f t="shared" si="168"/>
        <v>0</v>
      </c>
      <c r="T221" s="60"/>
      <c r="U221" s="60">
        <f t="shared" si="169"/>
        <v>0</v>
      </c>
      <c r="V221" s="60">
        <f t="shared" si="170"/>
        <v>0</v>
      </c>
      <c r="W221" s="60"/>
      <c r="X221" s="60">
        <f t="shared" si="171"/>
        <v>0</v>
      </c>
      <c r="Y221" s="60">
        <f t="shared" si="172"/>
        <v>0</v>
      </c>
      <c r="Z221" s="60"/>
      <c r="AA221" s="60">
        <f t="shared" si="173"/>
        <v>0</v>
      </c>
      <c r="AB221" s="60">
        <f t="shared" si="174"/>
        <v>0</v>
      </c>
      <c r="AC221" s="60"/>
      <c r="AD221" s="60">
        <f t="shared" si="175"/>
        <v>0</v>
      </c>
      <c r="AE221" s="60">
        <f t="shared" si="176"/>
        <v>0</v>
      </c>
      <c r="AF221" s="60"/>
      <c r="AG221" s="60">
        <f t="shared" si="177"/>
        <v>0</v>
      </c>
      <c r="AH221" s="60">
        <f t="shared" si="178"/>
        <v>0</v>
      </c>
      <c r="AI221" s="60"/>
      <c r="AJ221" s="60">
        <f t="shared" si="179"/>
        <v>0</v>
      </c>
      <c r="AK221" s="60">
        <f t="shared" si="180"/>
        <v>0</v>
      </c>
      <c r="AL221" s="61">
        <f t="shared" si="159"/>
        <v>0</v>
      </c>
      <c r="AM221" s="125">
        <f t="shared" si="162"/>
        <v>0</v>
      </c>
      <c r="AN221" s="126">
        <f t="shared" si="163"/>
        <v>0</v>
      </c>
      <c r="AO221" s="130">
        <f t="shared" si="155"/>
        <v>0</v>
      </c>
      <c r="AP221" s="61">
        <f t="shared" si="156"/>
        <v>0</v>
      </c>
      <c r="AQ221" s="127">
        <f t="shared" si="160"/>
        <v>0</v>
      </c>
      <c r="AR221" s="69"/>
      <c r="AS221" s="61">
        <f t="shared" si="150"/>
        <v>0</v>
      </c>
      <c r="AT221" s="63" t="str">
        <f>IF(COUNTIF(AT222:AT224,"MEDIDO")&gt;0,"MEDIDO","NÃO MEDIDO")</f>
        <v>NÃO MEDIDO</v>
      </c>
    </row>
    <row r="222" spans="1:46" s="70" customFormat="1" ht="30" customHeight="1">
      <c r="A222" s="53" t="s">
        <v>31</v>
      </c>
      <c r="B222" s="53"/>
      <c r="C222" s="66" t="s">
        <v>464</v>
      </c>
      <c r="D222" s="68" t="s">
        <v>465</v>
      </c>
      <c r="E222" s="71" t="s">
        <v>58</v>
      </c>
      <c r="F222" s="58">
        <v>4785</v>
      </c>
      <c r="G222" s="56"/>
      <c r="H222" s="57"/>
      <c r="I222" s="58">
        <f t="shared" si="165"/>
        <v>4785</v>
      </c>
      <c r="J222" s="67">
        <v>22.54</v>
      </c>
      <c r="K222" s="65">
        <f t="shared" si="166"/>
        <v>107853.9</v>
      </c>
      <c r="L222" s="59"/>
      <c r="M222" s="124">
        <f t="shared" si="161"/>
        <v>0</v>
      </c>
      <c r="N222" s="60"/>
      <c r="O222" s="60">
        <f t="shared" si="157"/>
        <v>0</v>
      </c>
      <c r="P222" s="60">
        <f t="shared" si="158"/>
        <v>0</v>
      </c>
      <c r="Q222" s="60"/>
      <c r="R222" s="60">
        <f t="shared" si="167"/>
        <v>0</v>
      </c>
      <c r="S222" s="60">
        <f t="shared" si="168"/>
        <v>0</v>
      </c>
      <c r="T222" s="60"/>
      <c r="U222" s="60">
        <f t="shared" si="169"/>
        <v>0</v>
      </c>
      <c r="V222" s="60">
        <f t="shared" si="170"/>
        <v>0</v>
      </c>
      <c r="W222" s="60"/>
      <c r="X222" s="60">
        <f t="shared" si="171"/>
        <v>0</v>
      </c>
      <c r="Y222" s="60">
        <f t="shared" si="172"/>
        <v>0</v>
      </c>
      <c r="Z222" s="60"/>
      <c r="AA222" s="60">
        <f t="shared" si="173"/>
        <v>0</v>
      </c>
      <c r="AB222" s="60">
        <f t="shared" si="174"/>
        <v>0</v>
      </c>
      <c r="AC222" s="60"/>
      <c r="AD222" s="60">
        <f t="shared" si="175"/>
        <v>0</v>
      </c>
      <c r="AE222" s="60">
        <f t="shared" si="176"/>
        <v>0</v>
      </c>
      <c r="AF222" s="60"/>
      <c r="AG222" s="60">
        <f t="shared" si="177"/>
        <v>0</v>
      </c>
      <c r="AH222" s="60">
        <f t="shared" si="178"/>
        <v>0</v>
      </c>
      <c r="AI222" s="60"/>
      <c r="AJ222" s="60">
        <f t="shared" si="179"/>
        <v>0</v>
      </c>
      <c r="AK222" s="60">
        <f t="shared" si="180"/>
        <v>0</v>
      </c>
      <c r="AL222" s="61">
        <f t="shared" si="159"/>
        <v>0</v>
      </c>
      <c r="AM222" s="125">
        <f t="shared" si="162"/>
        <v>0</v>
      </c>
      <c r="AN222" s="126">
        <f t="shared" si="163"/>
        <v>0</v>
      </c>
      <c r="AO222" s="130">
        <f t="shared" si="155"/>
        <v>4785</v>
      </c>
      <c r="AP222" s="61">
        <f t="shared" si="156"/>
        <v>107853.9</v>
      </c>
      <c r="AQ222" s="127">
        <f t="shared" si="160"/>
        <v>0</v>
      </c>
      <c r="AR222" s="69"/>
      <c r="AS222" s="61">
        <f t="shared" si="150"/>
        <v>0</v>
      </c>
      <c r="AT222" s="63" t="str">
        <f t="shared" ref="AT222:AT224" si="181">IF(AS222&lt;&gt;0,"MEDIDO","NÃO MEDIDO")</f>
        <v>NÃO MEDIDO</v>
      </c>
    </row>
    <row r="223" spans="1:46" s="70" customFormat="1" ht="30" customHeight="1">
      <c r="A223" s="53" t="s">
        <v>31</v>
      </c>
      <c r="B223" s="53"/>
      <c r="C223" s="66" t="s">
        <v>466</v>
      </c>
      <c r="D223" s="68" t="s">
        <v>467</v>
      </c>
      <c r="E223" s="71" t="s">
        <v>58</v>
      </c>
      <c r="F223" s="58">
        <v>170</v>
      </c>
      <c r="G223" s="56"/>
      <c r="H223" s="57"/>
      <c r="I223" s="58">
        <f t="shared" si="165"/>
        <v>170</v>
      </c>
      <c r="J223" s="67">
        <v>27.69</v>
      </c>
      <c r="K223" s="65">
        <f t="shared" si="166"/>
        <v>4707.3</v>
      </c>
      <c r="L223" s="59"/>
      <c r="M223" s="124">
        <f t="shared" si="161"/>
        <v>0</v>
      </c>
      <c r="N223" s="60"/>
      <c r="O223" s="60">
        <f t="shared" si="157"/>
        <v>0</v>
      </c>
      <c r="P223" s="60">
        <f t="shared" si="158"/>
        <v>0</v>
      </c>
      <c r="Q223" s="60"/>
      <c r="R223" s="60">
        <f t="shared" ref="R223:R238" si="182">ROUND($Q223*$J223,2)</f>
        <v>0</v>
      </c>
      <c r="S223" s="60">
        <f t="shared" ref="S223:S238" si="183">ROUND($Q223*$L223,2)</f>
        <v>0</v>
      </c>
      <c r="T223" s="60"/>
      <c r="U223" s="60">
        <f t="shared" ref="U223:U238" si="184">ROUND($T223*$J223,2)</f>
        <v>0</v>
      </c>
      <c r="V223" s="60">
        <f t="shared" ref="V223:V238" si="185">ROUND($T223*$L223,2)</f>
        <v>0</v>
      </c>
      <c r="W223" s="60"/>
      <c r="X223" s="60">
        <f t="shared" ref="X223:X238" si="186">ROUND($W223*$J223,2)</f>
        <v>0</v>
      </c>
      <c r="Y223" s="60">
        <f t="shared" ref="Y223:Y238" si="187">ROUND($W223*$L223,2)</f>
        <v>0</v>
      </c>
      <c r="Z223" s="60"/>
      <c r="AA223" s="60">
        <f t="shared" ref="AA223:AA238" si="188">ROUND($Z223*$J223,2)</f>
        <v>0</v>
      </c>
      <c r="AB223" s="60">
        <f t="shared" ref="AB223:AB238" si="189">ROUND($Z223*$L223,2)</f>
        <v>0</v>
      </c>
      <c r="AC223" s="60"/>
      <c r="AD223" s="60">
        <f t="shared" ref="AD223:AD238" si="190">ROUND($AC223*$J223,2)</f>
        <v>0</v>
      </c>
      <c r="AE223" s="60">
        <f t="shared" ref="AE223:AE238" si="191">ROUND($AC223*$L223,2)</f>
        <v>0</v>
      </c>
      <c r="AF223" s="60"/>
      <c r="AG223" s="60">
        <f t="shared" ref="AG223:AG238" si="192">ROUND($AF223*$J223,2)</f>
        <v>0</v>
      </c>
      <c r="AH223" s="60">
        <f t="shared" ref="AH223:AH238" si="193">ROUND($AF223*$L223,2)</f>
        <v>0</v>
      </c>
      <c r="AI223" s="60"/>
      <c r="AJ223" s="60">
        <f t="shared" ref="AJ223:AJ238" si="194">ROUND($AI223*$J223,2)</f>
        <v>0</v>
      </c>
      <c r="AK223" s="60">
        <f t="shared" ref="AK223:AK238" si="195">ROUND($AI223*$L223,2)</f>
        <v>0</v>
      </c>
      <c r="AL223" s="61">
        <f t="shared" si="159"/>
        <v>0</v>
      </c>
      <c r="AM223" s="125">
        <f t="shared" si="162"/>
        <v>0</v>
      </c>
      <c r="AN223" s="126">
        <f t="shared" si="163"/>
        <v>0</v>
      </c>
      <c r="AO223" s="130">
        <f t="shared" si="155"/>
        <v>170</v>
      </c>
      <c r="AP223" s="61">
        <f t="shared" si="156"/>
        <v>4707.3</v>
      </c>
      <c r="AQ223" s="127">
        <f t="shared" si="160"/>
        <v>0</v>
      </c>
      <c r="AR223" s="69"/>
      <c r="AS223" s="61">
        <f t="shared" si="150"/>
        <v>0</v>
      </c>
      <c r="AT223" s="63" t="str">
        <f t="shared" si="181"/>
        <v>NÃO MEDIDO</v>
      </c>
    </row>
    <row r="224" spans="1:46" s="70" customFormat="1" ht="30" customHeight="1">
      <c r="A224" s="53" t="s">
        <v>31</v>
      </c>
      <c r="B224" s="53"/>
      <c r="C224" s="66" t="s">
        <v>468</v>
      </c>
      <c r="D224" s="68" t="s">
        <v>469</v>
      </c>
      <c r="E224" s="71" t="s">
        <v>58</v>
      </c>
      <c r="F224" s="58">
        <v>45</v>
      </c>
      <c r="G224" s="56"/>
      <c r="H224" s="57"/>
      <c r="I224" s="58">
        <f t="shared" si="165"/>
        <v>45</v>
      </c>
      <c r="J224" s="67">
        <v>12.22</v>
      </c>
      <c r="K224" s="65">
        <f t="shared" si="166"/>
        <v>549.9</v>
      </c>
      <c r="L224" s="59"/>
      <c r="M224" s="124">
        <f t="shared" si="161"/>
        <v>0</v>
      </c>
      <c r="N224" s="60"/>
      <c r="O224" s="60">
        <f t="shared" si="157"/>
        <v>0</v>
      </c>
      <c r="P224" s="60">
        <f t="shared" si="158"/>
        <v>0</v>
      </c>
      <c r="Q224" s="60"/>
      <c r="R224" s="60">
        <f t="shared" si="182"/>
        <v>0</v>
      </c>
      <c r="S224" s="60">
        <f t="shared" si="183"/>
        <v>0</v>
      </c>
      <c r="T224" s="60"/>
      <c r="U224" s="60">
        <f t="shared" si="184"/>
        <v>0</v>
      </c>
      <c r="V224" s="60">
        <f t="shared" si="185"/>
        <v>0</v>
      </c>
      <c r="W224" s="60"/>
      <c r="X224" s="60">
        <f t="shared" si="186"/>
        <v>0</v>
      </c>
      <c r="Y224" s="60">
        <f t="shared" si="187"/>
        <v>0</v>
      </c>
      <c r="Z224" s="60"/>
      <c r="AA224" s="60">
        <f t="shared" si="188"/>
        <v>0</v>
      </c>
      <c r="AB224" s="60">
        <f t="shared" si="189"/>
        <v>0</v>
      </c>
      <c r="AC224" s="60"/>
      <c r="AD224" s="60">
        <f t="shared" si="190"/>
        <v>0</v>
      </c>
      <c r="AE224" s="60">
        <f t="shared" si="191"/>
        <v>0</v>
      </c>
      <c r="AF224" s="60"/>
      <c r="AG224" s="60">
        <f t="shared" si="192"/>
        <v>0</v>
      </c>
      <c r="AH224" s="60">
        <f t="shared" si="193"/>
        <v>0</v>
      </c>
      <c r="AI224" s="60"/>
      <c r="AJ224" s="60">
        <f t="shared" si="194"/>
        <v>0</v>
      </c>
      <c r="AK224" s="60">
        <f t="shared" si="195"/>
        <v>0</v>
      </c>
      <c r="AL224" s="61">
        <f t="shared" si="159"/>
        <v>0</v>
      </c>
      <c r="AM224" s="125">
        <f t="shared" si="162"/>
        <v>0</v>
      </c>
      <c r="AN224" s="126">
        <f t="shared" si="163"/>
        <v>0</v>
      </c>
      <c r="AO224" s="130">
        <f t="shared" si="155"/>
        <v>45</v>
      </c>
      <c r="AP224" s="61">
        <f t="shared" si="156"/>
        <v>549.9</v>
      </c>
      <c r="AQ224" s="127">
        <f t="shared" si="160"/>
        <v>0</v>
      </c>
      <c r="AR224" s="69"/>
      <c r="AS224" s="61">
        <f t="shared" si="150"/>
        <v>0</v>
      </c>
      <c r="AT224" s="63" t="str">
        <f t="shared" si="181"/>
        <v>NÃO MEDIDO</v>
      </c>
    </row>
    <row r="225" spans="1:48" s="70" customFormat="1" ht="30" customHeight="1">
      <c r="A225" s="53" t="s">
        <v>29</v>
      </c>
      <c r="B225" s="53"/>
      <c r="C225" s="66">
        <v>23</v>
      </c>
      <c r="D225" s="68" t="s">
        <v>83</v>
      </c>
      <c r="E225" s="71"/>
      <c r="F225" s="58"/>
      <c r="G225" s="56"/>
      <c r="H225" s="57"/>
      <c r="I225" s="58">
        <f t="shared" ref="I225:I240" si="196">F225+G225+H225</f>
        <v>0</v>
      </c>
      <c r="J225" s="67"/>
      <c r="K225" s="65">
        <f t="shared" ref="K225:K240" si="197">ROUND((F225*$J225),2)+ROUND((G225*$J225),2)+ROUND((H225*$J225),2)</f>
        <v>0</v>
      </c>
      <c r="L225" s="59"/>
      <c r="M225" s="124">
        <f t="shared" si="161"/>
        <v>0</v>
      </c>
      <c r="N225" s="60"/>
      <c r="O225" s="60">
        <f t="shared" si="157"/>
        <v>0</v>
      </c>
      <c r="P225" s="60">
        <f t="shared" si="158"/>
        <v>0</v>
      </c>
      <c r="Q225" s="60"/>
      <c r="R225" s="60">
        <f t="shared" si="182"/>
        <v>0</v>
      </c>
      <c r="S225" s="60">
        <f t="shared" si="183"/>
        <v>0</v>
      </c>
      <c r="T225" s="60"/>
      <c r="U225" s="60">
        <f t="shared" si="184"/>
        <v>0</v>
      </c>
      <c r="V225" s="60">
        <f t="shared" si="185"/>
        <v>0</v>
      </c>
      <c r="W225" s="60"/>
      <c r="X225" s="60">
        <f t="shared" si="186"/>
        <v>0</v>
      </c>
      <c r="Y225" s="60">
        <f t="shared" si="187"/>
        <v>0</v>
      </c>
      <c r="Z225" s="60"/>
      <c r="AA225" s="60">
        <f t="shared" si="188"/>
        <v>0</v>
      </c>
      <c r="AB225" s="60">
        <f t="shared" si="189"/>
        <v>0</v>
      </c>
      <c r="AC225" s="60"/>
      <c r="AD225" s="60">
        <f t="shared" si="190"/>
        <v>0</v>
      </c>
      <c r="AE225" s="60">
        <f t="shared" si="191"/>
        <v>0</v>
      </c>
      <c r="AF225" s="60"/>
      <c r="AG225" s="60">
        <f t="shared" si="192"/>
        <v>0</v>
      </c>
      <c r="AH225" s="60">
        <f t="shared" si="193"/>
        <v>0</v>
      </c>
      <c r="AI225" s="60"/>
      <c r="AJ225" s="60">
        <f t="shared" si="194"/>
        <v>0</v>
      </c>
      <c r="AK225" s="60">
        <f t="shared" si="195"/>
        <v>0</v>
      </c>
      <c r="AL225" s="61">
        <f t="shared" si="159"/>
        <v>0</v>
      </c>
      <c r="AM225" s="125">
        <f t="shared" si="162"/>
        <v>0</v>
      </c>
      <c r="AN225" s="126">
        <f t="shared" si="163"/>
        <v>0</v>
      </c>
      <c r="AO225" s="130">
        <f t="shared" si="155"/>
        <v>0</v>
      </c>
      <c r="AP225" s="61">
        <f t="shared" si="156"/>
        <v>0</v>
      </c>
      <c r="AQ225" s="127">
        <f t="shared" si="160"/>
        <v>0</v>
      </c>
      <c r="AR225" s="69"/>
      <c r="AS225" s="61">
        <f t="shared" si="150"/>
        <v>0</v>
      </c>
      <c r="AT225" s="63" t="str">
        <f>IF(COUNTIF(AT226:AT234,"MEDIDO")&gt;0,"MEDIDO","NÃO MEDIDO")</f>
        <v>NÃO MEDIDO</v>
      </c>
    </row>
    <row r="226" spans="1:48" s="70" customFormat="1" ht="30" customHeight="1">
      <c r="A226" s="53" t="s">
        <v>29</v>
      </c>
      <c r="B226" s="53"/>
      <c r="C226" s="66">
        <v>230200</v>
      </c>
      <c r="D226" s="68" t="s">
        <v>125</v>
      </c>
      <c r="E226" s="71"/>
      <c r="F226" s="58"/>
      <c r="G226" s="56"/>
      <c r="H226" s="57"/>
      <c r="I226" s="58">
        <f t="shared" si="196"/>
        <v>0</v>
      </c>
      <c r="J226" s="67"/>
      <c r="K226" s="65">
        <f t="shared" si="197"/>
        <v>0</v>
      </c>
      <c r="L226" s="59"/>
      <c r="M226" s="124">
        <f t="shared" si="161"/>
        <v>0</v>
      </c>
      <c r="N226" s="60"/>
      <c r="O226" s="60">
        <f t="shared" si="157"/>
        <v>0</v>
      </c>
      <c r="P226" s="60">
        <f t="shared" si="158"/>
        <v>0</v>
      </c>
      <c r="Q226" s="60"/>
      <c r="R226" s="60">
        <f t="shared" si="182"/>
        <v>0</v>
      </c>
      <c r="S226" s="60">
        <f t="shared" si="183"/>
        <v>0</v>
      </c>
      <c r="T226" s="60"/>
      <c r="U226" s="60">
        <f t="shared" si="184"/>
        <v>0</v>
      </c>
      <c r="V226" s="60">
        <f t="shared" si="185"/>
        <v>0</v>
      </c>
      <c r="W226" s="60"/>
      <c r="X226" s="60">
        <f t="shared" si="186"/>
        <v>0</v>
      </c>
      <c r="Y226" s="60">
        <f t="shared" si="187"/>
        <v>0</v>
      </c>
      <c r="Z226" s="60"/>
      <c r="AA226" s="60">
        <f t="shared" si="188"/>
        <v>0</v>
      </c>
      <c r="AB226" s="60">
        <f t="shared" si="189"/>
        <v>0</v>
      </c>
      <c r="AC226" s="60"/>
      <c r="AD226" s="60">
        <f t="shared" si="190"/>
        <v>0</v>
      </c>
      <c r="AE226" s="60">
        <f t="shared" si="191"/>
        <v>0</v>
      </c>
      <c r="AF226" s="60"/>
      <c r="AG226" s="60">
        <f t="shared" si="192"/>
        <v>0</v>
      </c>
      <c r="AH226" s="60">
        <f t="shared" si="193"/>
        <v>0</v>
      </c>
      <c r="AI226" s="60"/>
      <c r="AJ226" s="60">
        <f t="shared" si="194"/>
        <v>0</v>
      </c>
      <c r="AK226" s="60">
        <f t="shared" si="195"/>
        <v>0</v>
      </c>
      <c r="AL226" s="61">
        <f t="shared" si="159"/>
        <v>0</v>
      </c>
      <c r="AM226" s="125">
        <f t="shared" si="162"/>
        <v>0</v>
      </c>
      <c r="AN226" s="126">
        <f t="shared" si="163"/>
        <v>0</v>
      </c>
      <c r="AO226" s="130">
        <f t="shared" si="155"/>
        <v>0</v>
      </c>
      <c r="AP226" s="61">
        <f t="shared" si="156"/>
        <v>0</v>
      </c>
      <c r="AQ226" s="127">
        <f t="shared" si="160"/>
        <v>0</v>
      </c>
      <c r="AR226" s="69"/>
      <c r="AS226" s="61">
        <f t="shared" si="150"/>
        <v>0</v>
      </c>
      <c r="AT226" s="63" t="str">
        <f>IF(COUNTIF(AT227:AT232,"MEDIDO")&gt;0,"MEDIDO","NÃO MEDIDO")</f>
        <v>NÃO MEDIDO</v>
      </c>
    </row>
    <row r="227" spans="1:48" s="70" customFormat="1" ht="30" customHeight="1">
      <c r="A227" s="53" t="s">
        <v>31</v>
      </c>
      <c r="B227" s="53"/>
      <c r="C227" s="66" t="s">
        <v>470</v>
      </c>
      <c r="D227" s="68" t="s">
        <v>471</v>
      </c>
      <c r="E227" s="71" t="s">
        <v>58</v>
      </c>
      <c r="F227" s="58">
        <v>76</v>
      </c>
      <c r="G227" s="56"/>
      <c r="H227" s="57"/>
      <c r="I227" s="58">
        <f t="shared" si="196"/>
        <v>76</v>
      </c>
      <c r="J227" s="67">
        <v>8.89</v>
      </c>
      <c r="K227" s="65">
        <f t="shared" si="197"/>
        <v>675.64</v>
      </c>
      <c r="L227" s="59"/>
      <c r="M227" s="124">
        <f t="shared" si="161"/>
        <v>0</v>
      </c>
      <c r="N227" s="60"/>
      <c r="O227" s="60">
        <f t="shared" si="157"/>
        <v>0</v>
      </c>
      <c r="P227" s="60">
        <f t="shared" si="158"/>
        <v>0</v>
      </c>
      <c r="Q227" s="60"/>
      <c r="R227" s="60">
        <f t="shared" si="182"/>
        <v>0</v>
      </c>
      <c r="S227" s="60">
        <f t="shared" si="183"/>
        <v>0</v>
      </c>
      <c r="T227" s="60"/>
      <c r="U227" s="60">
        <f t="shared" si="184"/>
        <v>0</v>
      </c>
      <c r="V227" s="60">
        <f t="shared" si="185"/>
        <v>0</v>
      </c>
      <c r="W227" s="60"/>
      <c r="X227" s="60">
        <f t="shared" si="186"/>
        <v>0</v>
      </c>
      <c r="Y227" s="60">
        <f t="shared" si="187"/>
        <v>0</v>
      </c>
      <c r="Z227" s="60"/>
      <c r="AA227" s="60">
        <f t="shared" si="188"/>
        <v>0</v>
      </c>
      <c r="AB227" s="60">
        <f t="shared" si="189"/>
        <v>0</v>
      </c>
      <c r="AC227" s="60"/>
      <c r="AD227" s="60">
        <f t="shared" si="190"/>
        <v>0</v>
      </c>
      <c r="AE227" s="60">
        <f t="shared" si="191"/>
        <v>0</v>
      </c>
      <c r="AF227" s="60"/>
      <c r="AG227" s="60">
        <f t="shared" si="192"/>
        <v>0</v>
      </c>
      <c r="AH227" s="60">
        <f t="shared" si="193"/>
        <v>0</v>
      </c>
      <c r="AI227" s="60"/>
      <c r="AJ227" s="60">
        <f t="shared" si="194"/>
        <v>0</v>
      </c>
      <c r="AK227" s="60">
        <f t="shared" si="195"/>
        <v>0</v>
      </c>
      <c r="AL227" s="61">
        <f t="shared" si="159"/>
        <v>0</v>
      </c>
      <c r="AM227" s="125">
        <f t="shared" si="162"/>
        <v>0</v>
      </c>
      <c r="AN227" s="126">
        <f t="shared" si="163"/>
        <v>0</v>
      </c>
      <c r="AO227" s="130">
        <f t="shared" si="155"/>
        <v>76</v>
      </c>
      <c r="AP227" s="61">
        <f>K227-AM227</f>
        <v>675.64</v>
      </c>
      <c r="AQ227" s="127">
        <f t="shared" si="160"/>
        <v>0</v>
      </c>
      <c r="AR227" s="69"/>
      <c r="AS227" s="61">
        <f t="shared" si="150"/>
        <v>0</v>
      </c>
      <c r="AT227" s="63" t="str">
        <f t="shared" ref="AT227:AT232" si="198">IF(AS227&lt;&gt;0,"MEDIDO","NÃO MEDIDO")</f>
        <v>NÃO MEDIDO</v>
      </c>
    </row>
    <row r="228" spans="1:48" s="70" customFormat="1" ht="30" customHeight="1">
      <c r="A228" s="53" t="s">
        <v>31</v>
      </c>
      <c r="B228" s="53"/>
      <c r="C228" s="66" t="s">
        <v>472</v>
      </c>
      <c r="D228" s="68" t="s">
        <v>473</v>
      </c>
      <c r="E228" s="71" t="s">
        <v>58</v>
      </c>
      <c r="F228" s="58">
        <v>15</v>
      </c>
      <c r="G228" s="56"/>
      <c r="H228" s="57"/>
      <c r="I228" s="58">
        <f t="shared" si="196"/>
        <v>15</v>
      </c>
      <c r="J228" s="67">
        <v>6.02</v>
      </c>
      <c r="K228" s="65">
        <f t="shared" si="197"/>
        <v>90.3</v>
      </c>
      <c r="L228" s="59"/>
      <c r="M228" s="124">
        <f t="shared" si="161"/>
        <v>0</v>
      </c>
      <c r="N228" s="60"/>
      <c r="O228" s="60">
        <f t="shared" si="157"/>
        <v>0</v>
      </c>
      <c r="P228" s="60">
        <f t="shared" si="158"/>
        <v>0</v>
      </c>
      <c r="Q228" s="60"/>
      <c r="R228" s="60">
        <f t="shared" si="182"/>
        <v>0</v>
      </c>
      <c r="S228" s="60">
        <f t="shared" si="183"/>
        <v>0</v>
      </c>
      <c r="T228" s="60"/>
      <c r="U228" s="60">
        <f t="shared" si="184"/>
        <v>0</v>
      </c>
      <c r="V228" s="60">
        <f t="shared" si="185"/>
        <v>0</v>
      </c>
      <c r="W228" s="60"/>
      <c r="X228" s="60">
        <f t="shared" si="186"/>
        <v>0</v>
      </c>
      <c r="Y228" s="60">
        <f t="shared" si="187"/>
        <v>0</v>
      </c>
      <c r="Z228" s="60"/>
      <c r="AA228" s="60">
        <f t="shared" si="188"/>
        <v>0</v>
      </c>
      <c r="AB228" s="60">
        <f t="shared" si="189"/>
        <v>0</v>
      </c>
      <c r="AC228" s="60"/>
      <c r="AD228" s="60">
        <f t="shared" si="190"/>
        <v>0</v>
      </c>
      <c r="AE228" s="60">
        <f t="shared" si="191"/>
        <v>0</v>
      </c>
      <c r="AF228" s="60"/>
      <c r="AG228" s="60">
        <f t="shared" si="192"/>
        <v>0</v>
      </c>
      <c r="AH228" s="60">
        <f t="shared" si="193"/>
        <v>0</v>
      </c>
      <c r="AI228" s="60"/>
      <c r="AJ228" s="60">
        <f t="shared" si="194"/>
        <v>0</v>
      </c>
      <c r="AK228" s="60">
        <f t="shared" si="195"/>
        <v>0</v>
      </c>
      <c r="AL228" s="61">
        <f t="shared" si="159"/>
        <v>0</v>
      </c>
      <c r="AM228" s="125">
        <f t="shared" si="162"/>
        <v>0</v>
      </c>
      <c r="AN228" s="126">
        <f t="shared" si="163"/>
        <v>0</v>
      </c>
      <c r="AO228" s="130">
        <f t="shared" si="155"/>
        <v>15</v>
      </c>
      <c r="AP228" s="61">
        <f>K228-AM228</f>
        <v>90.3</v>
      </c>
      <c r="AQ228" s="127">
        <f t="shared" si="160"/>
        <v>0</v>
      </c>
      <c r="AR228" s="69"/>
      <c r="AS228" s="61">
        <f t="shared" si="150"/>
        <v>0</v>
      </c>
      <c r="AT228" s="63" t="str">
        <f t="shared" si="198"/>
        <v>NÃO MEDIDO</v>
      </c>
    </row>
    <row r="229" spans="1:48" s="70" customFormat="1" ht="30" customHeight="1">
      <c r="A229" s="53" t="s">
        <v>31</v>
      </c>
      <c r="B229" s="53"/>
      <c r="C229" s="66" t="s">
        <v>474</v>
      </c>
      <c r="D229" s="68" t="s">
        <v>475</v>
      </c>
      <c r="E229" s="71" t="s">
        <v>59</v>
      </c>
      <c r="F229" s="58">
        <v>3</v>
      </c>
      <c r="G229" s="56"/>
      <c r="H229" s="57"/>
      <c r="I229" s="58">
        <f t="shared" si="196"/>
        <v>3</v>
      </c>
      <c r="J229" s="67">
        <v>99.82</v>
      </c>
      <c r="K229" s="65">
        <f t="shared" si="197"/>
        <v>299.45999999999998</v>
      </c>
      <c r="L229" s="59"/>
      <c r="M229" s="124">
        <f t="shared" si="161"/>
        <v>0</v>
      </c>
      <c r="N229" s="60"/>
      <c r="O229" s="60">
        <f t="shared" si="157"/>
        <v>0</v>
      </c>
      <c r="P229" s="60">
        <f t="shared" si="158"/>
        <v>0</v>
      </c>
      <c r="Q229" s="60"/>
      <c r="R229" s="60">
        <f t="shared" si="182"/>
        <v>0</v>
      </c>
      <c r="S229" s="60">
        <f t="shared" si="183"/>
        <v>0</v>
      </c>
      <c r="T229" s="60"/>
      <c r="U229" s="60">
        <f t="shared" si="184"/>
        <v>0</v>
      </c>
      <c r="V229" s="60">
        <f t="shared" si="185"/>
        <v>0</v>
      </c>
      <c r="W229" s="60"/>
      <c r="X229" s="60">
        <f t="shared" si="186"/>
        <v>0</v>
      </c>
      <c r="Y229" s="60">
        <f t="shared" si="187"/>
        <v>0</v>
      </c>
      <c r="Z229" s="60"/>
      <c r="AA229" s="60">
        <f t="shared" si="188"/>
        <v>0</v>
      </c>
      <c r="AB229" s="60">
        <f t="shared" si="189"/>
        <v>0</v>
      </c>
      <c r="AC229" s="60"/>
      <c r="AD229" s="60">
        <f t="shared" si="190"/>
        <v>0</v>
      </c>
      <c r="AE229" s="60">
        <f t="shared" si="191"/>
        <v>0</v>
      </c>
      <c r="AF229" s="60"/>
      <c r="AG229" s="60">
        <f t="shared" si="192"/>
        <v>0</v>
      </c>
      <c r="AH229" s="60">
        <f t="shared" si="193"/>
        <v>0</v>
      </c>
      <c r="AI229" s="60"/>
      <c r="AJ229" s="60">
        <f t="shared" si="194"/>
        <v>0</v>
      </c>
      <c r="AK229" s="60">
        <f t="shared" si="195"/>
        <v>0</v>
      </c>
      <c r="AL229" s="61">
        <f t="shared" si="159"/>
        <v>0</v>
      </c>
      <c r="AM229" s="125">
        <f t="shared" si="162"/>
        <v>0</v>
      </c>
      <c r="AN229" s="126">
        <f t="shared" si="163"/>
        <v>0</v>
      </c>
      <c r="AO229" s="130">
        <f t="shared" si="155"/>
        <v>3</v>
      </c>
      <c r="AP229" s="61">
        <f>K229-AM229</f>
        <v>299.45999999999998</v>
      </c>
      <c r="AQ229" s="127">
        <f t="shared" si="160"/>
        <v>0</v>
      </c>
      <c r="AR229" s="69"/>
      <c r="AS229" s="61">
        <f t="shared" si="150"/>
        <v>0</v>
      </c>
      <c r="AT229" s="63" t="str">
        <f t="shared" si="198"/>
        <v>NÃO MEDIDO</v>
      </c>
    </row>
    <row r="230" spans="1:48" s="70" customFormat="1" ht="30" customHeight="1">
      <c r="A230" s="53" t="s">
        <v>31</v>
      </c>
      <c r="B230" s="53"/>
      <c r="C230" s="66" t="s">
        <v>476</v>
      </c>
      <c r="D230" s="68" t="s">
        <v>477</v>
      </c>
      <c r="E230" s="71" t="s">
        <v>59</v>
      </c>
      <c r="F230" s="58">
        <v>100</v>
      </c>
      <c r="G230" s="56"/>
      <c r="H230" s="57"/>
      <c r="I230" s="58">
        <f t="shared" si="196"/>
        <v>100</v>
      </c>
      <c r="J230" s="67">
        <v>13.83</v>
      </c>
      <c r="K230" s="65">
        <f t="shared" si="197"/>
        <v>1383</v>
      </c>
      <c r="L230" s="59"/>
      <c r="M230" s="124">
        <f t="shared" si="161"/>
        <v>0</v>
      </c>
      <c r="N230" s="60"/>
      <c r="O230" s="60">
        <f t="shared" si="157"/>
        <v>0</v>
      </c>
      <c r="P230" s="60">
        <f t="shared" si="158"/>
        <v>0</v>
      </c>
      <c r="Q230" s="60"/>
      <c r="R230" s="60">
        <f t="shared" si="182"/>
        <v>0</v>
      </c>
      <c r="S230" s="60">
        <f t="shared" si="183"/>
        <v>0</v>
      </c>
      <c r="T230" s="60"/>
      <c r="U230" s="60">
        <f t="shared" si="184"/>
        <v>0</v>
      </c>
      <c r="V230" s="60">
        <f t="shared" si="185"/>
        <v>0</v>
      </c>
      <c r="W230" s="60"/>
      <c r="X230" s="60">
        <f t="shared" si="186"/>
        <v>0</v>
      </c>
      <c r="Y230" s="60">
        <f t="shared" si="187"/>
        <v>0</v>
      </c>
      <c r="Z230" s="60"/>
      <c r="AA230" s="60">
        <f t="shared" si="188"/>
        <v>0</v>
      </c>
      <c r="AB230" s="60">
        <f t="shared" si="189"/>
        <v>0</v>
      </c>
      <c r="AC230" s="60"/>
      <c r="AD230" s="60">
        <f t="shared" si="190"/>
        <v>0</v>
      </c>
      <c r="AE230" s="60">
        <f t="shared" si="191"/>
        <v>0</v>
      </c>
      <c r="AF230" s="60"/>
      <c r="AG230" s="60">
        <f t="shared" si="192"/>
        <v>0</v>
      </c>
      <c r="AH230" s="60">
        <f t="shared" si="193"/>
        <v>0</v>
      </c>
      <c r="AI230" s="60"/>
      <c r="AJ230" s="60">
        <f t="shared" si="194"/>
        <v>0</v>
      </c>
      <c r="AK230" s="60">
        <f t="shared" si="195"/>
        <v>0</v>
      </c>
      <c r="AL230" s="61">
        <f t="shared" si="159"/>
        <v>0</v>
      </c>
      <c r="AM230" s="125">
        <f t="shared" si="162"/>
        <v>0</v>
      </c>
      <c r="AN230" s="126">
        <f t="shared" si="163"/>
        <v>0</v>
      </c>
      <c r="AO230" s="130">
        <f t="shared" si="155"/>
        <v>100</v>
      </c>
      <c r="AP230" s="61">
        <f t="shared" si="156"/>
        <v>1383</v>
      </c>
      <c r="AQ230" s="127">
        <f t="shared" si="160"/>
        <v>0</v>
      </c>
      <c r="AR230" s="69"/>
      <c r="AS230" s="61">
        <f t="shared" si="150"/>
        <v>0</v>
      </c>
      <c r="AT230" s="63" t="str">
        <f t="shared" si="198"/>
        <v>NÃO MEDIDO</v>
      </c>
    </row>
    <row r="231" spans="1:48" s="70" customFormat="1" ht="30" customHeight="1">
      <c r="A231" s="53" t="s">
        <v>31</v>
      </c>
      <c r="B231" s="53"/>
      <c r="C231" s="66" t="s">
        <v>478</v>
      </c>
      <c r="D231" s="68" t="s">
        <v>479</v>
      </c>
      <c r="E231" s="71" t="s">
        <v>59</v>
      </c>
      <c r="F231" s="58">
        <v>300</v>
      </c>
      <c r="G231" s="56"/>
      <c r="H231" s="57"/>
      <c r="I231" s="58">
        <f t="shared" si="196"/>
        <v>300</v>
      </c>
      <c r="J231" s="67">
        <v>4.07</v>
      </c>
      <c r="K231" s="65">
        <f t="shared" si="197"/>
        <v>1221</v>
      </c>
      <c r="L231" s="59"/>
      <c r="M231" s="124">
        <f t="shared" si="161"/>
        <v>0</v>
      </c>
      <c r="N231" s="60"/>
      <c r="O231" s="60">
        <f t="shared" si="157"/>
        <v>0</v>
      </c>
      <c r="P231" s="60">
        <f t="shared" si="158"/>
        <v>0</v>
      </c>
      <c r="Q231" s="60"/>
      <c r="R231" s="60">
        <f t="shared" si="182"/>
        <v>0</v>
      </c>
      <c r="S231" s="60">
        <f t="shared" si="183"/>
        <v>0</v>
      </c>
      <c r="T231" s="60"/>
      <c r="U231" s="60">
        <f t="shared" si="184"/>
        <v>0</v>
      </c>
      <c r="V231" s="60">
        <f t="shared" si="185"/>
        <v>0</v>
      </c>
      <c r="W231" s="60"/>
      <c r="X231" s="60">
        <f t="shared" si="186"/>
        <v>0</v>
      </c>
      <c r="Y231" s="60">
        <f t="shared" si="187"/>
        <v>0</v>
      </c>
      <c r="Z231" s="60"/>
      <c r="AA231" s="60">
        <f t="shared" si="188"/>
        <v>0</v>
      </c>
      <c r="AB231" s="60">
        <f t="shared" si="189"/>
        <v>0</v>
      </c>
      <c r="AC231" s="60"/>
      <c r="AD231" s="60">
        <f t="shared" si="190"/>
        <v>0</v>
      </c>
      <c r="AE231" s="60">
        <f t="shared" si="191"/>
        <v>0</v>
      </c>
      <c r="AF231" s="60"/>
      <c r="AG231" s="60">
        <f t="shared" si="192"/>
        <v>0</v>
      </c>
      <c r="AH231" s="60">
        <f t="shared" si="193"/>
        <v>0</v>
      </c>
      <c r="AI231" s="60"/>
      <c r="AJ231" s="60">
        <f t="shared" si="194"/>
        <v>0</v>
      </c>
      <c r="AK231" s="60">
        <f t="shared" si="195"/>
        <v>0</v>
      </c>
      <c r="AL231" s="61">
        <f t="shared" si="159"/>
        <v>0</v>
      </c>
      <c r="AM231" s="125">
        <f t="shared" si="162"/>
        <v>0</v>
      </c>
      <c r="AN231" s="126">
        <f t="shared" si="163"/>
        <v>0</v>
      </c>
      <c r="AO231" s="130">
        <f t="shared" si="155"/>
        <v>300</v>
      </c>
      <c r="AP231" s="61">
        <f t="shared" si="156"/>
        <v>1221</v>
      </c>
      <c r="AQ231" s="127">
        <f t="shared" si="160"/>
        <v>0</v>
      </c>
      <c r="AR231" s="69"/>
      <c r="AS231" s="61">
        <f t="shared" si="150"/>
        <v>0</v>
      </c>
      <c r="AT231" s="63" t="str">
        <f t="shared" si="198"/>
        <v>NÃO MEDIDO</v>
      </c>
    </row>
    <row r="232" spans="1:48" s="70" customFormat="1" ht="49.5" customHeight="1">
      <c r="A232" s="53" t="s">
        <v>31</v>
      </c>
      <c r="B232" s="53"/>
      <c r="C232" s="66" t="s">
        <v>480</v>
      </c>
      <c r="D232" s="68" t="s">
        <v>481</v>
      </c>
      <c r="E232" s="71" t="s">
        <v>59</v>
      </c>
      <c r="F232" s="58">
        <v>120</v>
      </c>
      <c r="G232" s="56"/>
      <c r="H232" s="57"/>
      <c r="I232" s="58">
        <f t="shared" si="196"/>
        <v>120</v>
      </c>
      <c r="J232" s="67">
        <v>13.83</v>
      </c>
      <c r="K232" s="65">
        <f t="shared" si="197"/>
        <v>1659.6</v>
      </c>
      <c r="L232" s="59"/>
      <c r="M232" s="124">
        <f t="shared" si="161"/>
        <v>0</v>
      </c>
      <c r="N232" s="60"/>
      <c r="O232" s="60">
        <f t="shared" si="157"/>
        <v>0</v>
      </c>
      <c r="P232" s="60">
        <f t="shared" si="158"/>
        <v>0</v>
      </c>
      <c r="Q232" s="60"/>
      <c r="R232" s="60">
        <f t="shared" si="182"/>
        <v>0</v>
      </c>
      <c r="S232" s="60">
        <f t="shared" si="183"/>
        <v>0</v>
      </c>
      <c r="T232" s="60"/>
      <c r="U232" s="60">
        <f t="shared" si="184"/>
        <v>0</v>
      </c>
      <c r="V232" s="60">
        <f t="shared" si="185"/>
        <v>0</v>
      </c>
      <c r="W232" s="60"/>
      <c r="X232" s="60">
        <f t="shared" si="186"/>
        <v>0</v>
      </c>
      <c r="Y232" s="60">
        <f t="shared" si="187"/>
        <v>0</v>
      </c>
      <c r="Z232" s="60"/>
      <c r="AA232" s="60">
        <f t="shared" si="188"/>
        <v>0</v>
      </c>
      <c r="AB232" s="60">
        <f t="shared" si="189"/>
        <v>0</v>
      </c>
      <c r="AC232" s="60"/>
      <c r="AD232" s="60">
        <f t="shared" si="190"/>
        <v>0</v>
      </c>
      <c r="AE232" s="60">
        <f t="shared" si="191"/>
        <v>0</v>
      </c>
      <c r="AF232" s="60"/>
      <c r="AG232" s="60">
        <f t="shared" si="192"/>
        <v>0</v>
      </c>
      <c r="AH232" s="60">
        <f t="shared" si="193"/>
        <v>0</v>
      </c>
      <c r="AI232" s="60"/>
      <c r="AJ232" s="60">
        <f t="shared" si="194"/>
        <v>0</v>
      </c>
      <c r="AK232" s="60">
        <f t="shared" si="195"/>
        <v>0</v>
      </c>
      <c r="AL232" s="61">
        <f t="shared" si="159"/>
        <v>0</v>
      </c>
      <c r="AM232" s="125">
        <f t="shared" si="162"/>
        <v>0</v>
      </c>
      <c r="AN232" s="126">
        <f t="shared" si="163"/>
        <v>0</v>
      </c>
      <c r="AO232" s="130">
        <f t="shared" si="155"/>
        <v>120</v>
      </c>
      <c r="AP232" s="61">
        <f t="shared" si="156"/>
        <v>1659.6</v>
      </c>
      <c r="AQ232" s="127">
        <f t="shared" si="160"/>
        <v>0</v>
      </c>
      <c r="AR232" s="69"/>
      <c r="AS232" s="61">
        <f t="shared" ref="AS232:AS270" si="199">INDEX($N$10:$AK$240,ROW()-8,MATCH($AS$10,$N$10:$AK$10,0))</f>
        <v>0</v>
      </c>
      <c r="AT232" s="63" t="str">
        <f t="shared" si="198"/>
        <v>NÃO MEDIDO</v>
      </c>
    </row>
    <row r="233" spans="1:48" s="70" customFormat="1" ht="30" customHeight="1">
      <c r="A233" s="53" t="s">
        <v>29</v>
      </c>
      <c r="B233" s="53"/>
      <c r="C233" s="66">
        <v>230400</v>
      </c>
      <c r="D233" s="68" t="s">
        <v>491</v>
      </c>
      <c r="E233" s="71"/>
      <c r="F233" s="58"/>
      <c r="G233" s="56"/>
      <c r="H233" s="57"/>
      <c r="I233" s="58">
        <f t="shared" ref="I233" si="200">F233+G233+H233</f>
        <v>0</v>
      </c>
      <c r="J233" s="67"/>
      <c r="K233" s="65">
        <f t="shared" ref="K233" si="201">ROUND((F233*$J233),2)+ROUND((G233*$J233),2)+ROUND((H233*$J233),2)</f>
        <v>0</v>
      </c>
      <c r="L233" s="59"/>
      <c r="M233" s="124">
        <f t="shared" si="161"/>
        <v>0</v>
      </c>
      <c r="N233" s="60"/>
      <c r="O233" s="60">
        <f t="shared" si="157"/>
        <v>0</v>
      </c>
      <c r="P233" s="60">
        <f t="shared" si="158"/>
        <v>0</v>
      </c>
      <c r="Q233" s="60"/>
      <c r="R233" s="60">
        <f t="shared" si="182"/>
        <v>0</v>
      </c>
      <c r="S233" s="60">
        <f t="shared" si="183"/>
        <v>0</v>
      </c>
      <c r="T233" s="60"/>
      <c r="U233" s="60">
        <f t="shared" si="184"/>
        <v>0</v>
      </c>
      <c r="V233" s="60">
        <f t="shared" si="185"/>
        <v>0</v>
      </c>
      <c r="W233" s="60"/>
      <c r="X233" s="60">
        <f t="shared" si="186"/>
        <v>0</v>
      </c>
      <c r="Y233" s="60">
        <f t="shared" si="187"/>
        <v>0</v>
      </c>
      <c r="Z233" s="60"/>
      <c r="AA233" s="60">
        <f t="shared" si="188"/>
        <v>0</v>
      </c>
      <c r="AB233" s="60">
        <f t="shared" si="189"/>
        <v>0</v>
      </c>
      <c r="AC233" s="60"/>
      <c r="AD233" s="60">
        <f t="shared" si="190"/>
        <v>0</v>
      </c>
      <c r="AE233" s="60">
        <f t="shared" si="191"/>
        <v>0</v>
      </c>
      <c r="AF233" s="60"/>
      <c r="AG233" s="60">
        <f t="shared" si="192"/>
        <v>0</v>
      </c>
      <c r="AH233" s="60">
        <f t="shared" si="193"/>
        <v>0</v>
      </c>
      <c r="AI233" s="60"/>
      <c r="AJ233" s="60">
        <f t="shared" si="194"/>
        <v>0</v>
      </c>
      <c r="AK233" s="60">
        <f t="shared" si="195"/>
        <v>0</v>
      </c>
      <c r="AL233" s="61">
        <f t="shared" si="159"/>
        <v>0</v>
      </c>
      <c r="AM233" s="125">
        <f t="shared" si="162"/>
        <v>0</v>
      </c>
      <c r="AN233" s="126">
        <f t="shared" si="163"/>
        <v>0</v>
      </c>
      <c r="AO233" s="130">
        <f t="shared" si="155"/>
        <v>0</v>
      </c>
      <c r="AP233" s="61">
        <f t="shared" si="156"/>
        <v>0</v>
      </c>
      <c r="AQ233" s="127">
        <f t="shared" si="160"/>
        <v>0</v>
      </c>
      <c r="AR233" s="69"/>
      <c r="AS233" s="61">
        <f t="shared" si="199"/>
        <v>0</v>
      </c>
      <c r="AT233" s="63" t="str">
        <f>IF(COUNTIF(AT234,"MEDIDO")&gt;0,"MEDIDO","NÃO MEDIDO")</f>
        <v>NÃO MEDIDO</v>
      </c>
    </row>
    <row r="234" spans="1:48" s="70" customFormat="1" ht="30" customHeight="1">
      <c r="A234" s="53" t="s">
        <v>31</v>
      </c>
      <c r="B234" s="53"/>
      <c r="C234" s="66" t="s">
        <v>482</v>
      </c>
      <c r="D234" s="68" t="s">
        <v>483</v>
      </c>
      <c r="E234" s="71" t="s">
        <v>59</v>
      </c>
      <c r="F234" s="58">
        <v>49</v>
      </c>
      <c r="G234" s="56"/>
      <c r="H234" s="57"/>
      <c r="I234" s="58">
        <f t="shared" si="196"/>
        <v>49</v>
      </c>
      <c r="J234" s="67">
        <v>18.989999999999998</v>
      </c>
      <c r="K234" s="65">
        <f t="shared" si="197"/>
        <v>930.51</v>
      </c>
      <c r="L234" s="59"/>
      <c r="M234" s="124">
        <f t="shared" si="161"/>
        <v>0</v>
      </c>
      <c r="N234" s="60"/>
      <c r="O234" s="60">
        <f t="shared" si="157"/>
        <v>0</v>
      </c>
      <c r="P234" s="60">
        <f t="shared" si="158"/>
        <v>0</v>
      </c>
      <c r="Q234" s="60"/>
      <c r="R234" s="60">
        <f t="shared" si="182"/>
        <v>0</v>
      </c>
      <c r="S234" s="60">
        <f t="shared" si="183"/>
        <v>0</v>
      </c>
      <c r="T234" s="60"/>
      <c r="U234" s="60">
        <f t="shared" si="184"/>
        <v>0</v>
      </c>
      <c r="V234" s="60">
        <f t="shared" si="185"/>
        <v>0</v>
      </c>
      <c r="W234" s="60"/>
      <c r="X234" s="60">
        <f t="shared" si="186"/>
        <v>0</v>
      </c>
      <c r="Y234" s="60">
        <f t="shared" si="187"/>
        <v>0</v>
      </c>
      <c r="Z234" s="60"/>
      <c r="AA234" s="60">
        <f t="shared" si="188"/>
        <v>0</v>
      </c>
      <c r="AB234" s="60">
        <f t="shared" si="189"/>
        <v>0</v>
      </c>
      <c r="AC234" s="60"/>
      <c r="AD234" s="60">
        <f t="shared" si="190"/>
        <v>0</v>
      </c>
      <c r="AE234" s="60">
        <f t="shared" si="191"/>
        <v>0</v>
      </c>
      <c r="AF234" s="60"/>
      <c r="AG234" s="60">
        <f t="shared" si="192"/>
        <v>0</v>
      </c>
      <c r="AH234" s="60">
        <f t="shared" si="193"/>
        <v>0</v>
      </c>
      <c r="AI234" s="60"/>
      <c r="AJ234" s="60">
        <f t="shared" si="194"/>
        <v>0</v>
      </c>
      <c r="AK234" s="60">
        <f t="shared" si="195"/>
        <v>0</v>
      </c>
      <c r="AL234" s="61">
        <f t="shared" si="159"/>
        <v>0</v>
      </c>
      <c r="AM234" s="125">
        <f t="shared" si="162"/>
        <v>0</v>
      </c>
      <c r="AN234" s="126">
        <f t="shared" si="163"/>
        <v>0</v>
      </c>
      <c r="AO234" s="130">
        <f t="shared" si="155"/>
        <v>49</v>
      </c>
      <c r="AP234" s="61">
        <f>K234-AM234</f>
        <v>930.51</v>
      </c>
      <c r="AQ234" s="127">
        <f t="shared" si="160"/>
        <v>0</v>
      </c>
      <c r="AR234" s="69"/>
      <c r="AS234" s="61">
        <f t="shared" si="199"/>
        <v>0</v>
      </c>
      <c r="AT234" s="63" t="str">
        <f>IF(AS234&lt;&gt;0,"MEDIDO","NÃO MEDIDO")</f>
        <v>NÃO MEDIDO</v>
      </c>
    </row>
    <row r="235" spans="1:48" s="70" customFormat="1" ht="30" customHeight="1">
      <c r="A235" s="53" t="s">
        <v>29</v>
      </c>
      <c r="B235" s="53"/>
      <c r="C235" s="66">
        <v>24</v>
      </c>
      <c r="D235" s="68" t="s">
        <v>84</v>
      </c>
      <c r="E235" s="71"/>
      <c r="F235" s="58"/>
      <c r="G235" s="56"/>
      <c r="H235" s="57"/>
      <c r="I235" s="58">
        <f t="shared" si="196"/>
        <v>0</v>
      </c>
      <c r="J235" s="67"/>
      <c r="K235" s="65">
        <f t="shared" si="197"/>
        <v>0</v>
      </c>
      <c r="L235" s="59"/>
      <c r="M235" s="124">
        <f t="shared" si="161"/>
        <v>0</v>
      </c>
      <c r="N235" s="60"/>
      <c r="O235" s="60">
        <f t="shared" si="157"/>
        <v>0</v>
      </c>
      <c r="P235" s="60">
        <f t="shared" si="158"/>
        <v>0</v>
      </c>
      <c r="Q235" s="60"/>
      <c r="R235" s="60">
        <f t="shared" si="182"/>
        <v>0</v>
      </c>
      <c r="S235" s="60">
        <f t="shared" si="183"/>
        <v>0</v>
      </c>
      <c r="T235" s="60"/>
      <c r="U235" s="60">
        <f t="shared" si="184"/>
        <v>0</v>
      </c>
      <c r="V235" s="60">
        <f t="shared" si="185"/>
        <v>0</v>
      </c>
      <c r="W235" s="60"/>
      <c r="X235" s="60">
        <f t="shared" si="186"/>
        <v>0</v>
      </c>
      <c r="Y235" s="60">
        <f t="shared" si="187"/>
        <v>0</v>
      </c>
      <c r="Z235" s="60"/>
      <c r="AA235" s="60">
        <f t="shared" si="188"/>
        <v>0</v>
      </c>
      <c r="AB235" s="60">
        <f t="shared" si="189"/>
        <v>0</v>
      </c>
      <c r="AC235" s="60"/>
      <c r="AD235" s="60">
        <f t="shared" si="190"/>
        <v>0</v>
      </c>
      <c r="AE235" s="60">
        <f t="shared" si="191"/>
        <v>0</v>
      </c>
      <c r="AF235" s="60"/>
      <c r="AG235" s="60">
        <f t="shared" si="192"/>
        <v>0</v>
      </c>
      <c r="AH235" s="60">
        <f t="shared" si="193"/>
        <v>0</v>
      </c>
      <c r="AI235" s="60"/>
      <c r="AJ235" s="60">
        <f t="shared" si="194"/>
        <v>0</v>
      </c>
      <c r="AK235" s="60">
        <f t="shared" si="195"/>
        <v>0</v>
      </c>
      <c r="AL235" s="61">
        <f t="shared" si="159"/>
        <v>0</v>
      </c>
      <c r="AM235" s="125">
        <f t="shared" si="162"/>
        <v>0</v>
      </c>
      <c r="AN235" s="126">
        <f t="shared" si="163"/>
        <v>0</v>
      </c>
      <c r="AO235" s="130">
        <f t="shared" si="155"/>
        <v>0</v>
      </c>
      <c r="AP235" s="61">
        <f t="shared" si="156"/>
        <v>0</v>
      </c>
      <c r="AQ235" s="127">
        <f t="shared" si="160"/>
        <v>0</v>
      </c>
      <c r="AR235" s="69"/>
      <c r="AS235" s="61">
        <f t="shared" si="199"/>
        <v>0</v>
      </c>
      <c r="AT235" s="63" t="str">
        <f>IF(COUNTIF(AT236:AT240,"MEDIDO")&gt;0,"MEDIDO","NÃO MEDIDO")</f>
        <v>NÃO MEDIDO</v>
      </c>
    </row>
    <row r="236" spans="1:48" s="70" customFormat="1" ht="30" customHeight="1">
      <c r="A236" s="53" t="s">
        <v>29</v>
      </c>
      <c r="B236" s="53"/>
      <c r="C236" s="66">
        <v>240100</v>
      </c>
      <c r="D236" s="68" t="s">
        <v>85</v>
      </c>
      <c r="E236" s="71"/>
      <c r="F236" s="58"/>
      <c r="G236" s="56"/>
      <c r="H236" s="57"/>
      <c r="I236" s="58">
        <f t="shared" si="196"/>
        <v>0</v>
      </c>
      <c r="J236" s="67"/>
      <c r="K236" s="65">
        <f t="shared" si="197"/>
        <v>0</v>
      </c>
      <c r="L236" s="59"/>
      <c r="M236" s="124">
        <f t="shared" si="161"/>
        <v>0</v>
      </c>
      <c r="N236" s="60"/>
      <c r="O236" s="60">
        <f t="shared" si="157"/>
        <v>0</v>
      </c>
      <c r="P236" s="60">
        <f t="shared" si="158"/>
        <v>0</v>
      </c>
      <c r="Q236" s="60"/>
      <c r="R236" s="60">
        <f t="shared" si="182"/>
        <v>0</v>
      </c>
      <c r="S236" s="60">
        <f t="shared" si="183"/>
        <v>0</v>
      </c>
      <c r="T236" s="60"/>
      <c r="U236" s="60">
        <f t="shared" si="184"/>
        <v>0</v>
      </c>
      <c r="V236" s="60">
        <f t="shared" si="185"/>
        <v>0</v>
      </c>
      <c r="W236" s="60"/>
      <c r="X236" s="60">
        <f t="shared" si="186"/>
        <v>0</v>
      </c>
      <c r="Y236" s="60">
        <f t="shared" si="187"/>
        <v>0</v>
      </c>
      <c r="Z236" s="60"/>
      <c r="AA236" s="60">
        <f t="shared" si="188"/>
        <v>0</v>
      </c>
      <c r="AB236" s="60">
        <f t="shared" si="189"/>
        <v>0</v>
      </c>
      <c r="AC236" s="60"/>
      <c r="AD236" s="60">
        <f t="shared" si="190"/>
        <v>0</v>
      </c>
      <c r="AE236" s="60">
        <f t="shared" si="191"/>
        <v>0</v>
      </c>
      <c r="AF236" s="60"/>
      <c r="AG236" s="60">
        <f t="shared" si="192"/>
        <v>0</v>
      </c>
      <c r="AH236" s="60">
        <f t="shared" si="193"/>
        <v>0</v>
      </c>
      <c r="AI236" s="60"/>
      <c r="AJ236" s="60">
        <f t="shared" si="194"/>
        <v>0</v>
      </c>
      <c r="AK236" s="60">
        <f t="shared" si="195"/>
        <v>0</v>
      </c>
      <c r="AL236" s="61">
        <f t="shared" si="159"/>
        <v>0</v>
      </c>
      <c r="AM236" s="125">
        <f t="shared" si="162"/>
        <v>0</v>
      </c>
      <c r="AN236" s="126">
        <f t="shared" si="163"/>
        <v>0</v>
      </c>
      <c r="AO236" s="130">
        <f t="shared" si="155"/>
        <v>0</v>
      </c>
      <c r="AP236" s="61">
        <f t="shared" si="156"/>
        <v>0</v>
      </c>
      <c r="AQ236" s="127">
        <f t="shared" si="160"/>
        <v>0</v>
      </c>
      <c r="AR236" s="69"/>
      <c r="AS236" s="61">
        <f t="shared" si="199"/>
        <v>0</v>
      </c>
      <c r="AT236" s="63" t="str">
        <f>IF(COUNTIF(AT237:AT237,"MEDIDO")&gt;0,"MEDIDO","NÃO MEDIDO")</f>
        <v>NÃO MEDIDO</v>
      </c>
    </row>
    <row r="237" spans="1:48" s="70" customFormat="1" ht="30" customHeight="1">
      <c r="A237" s="53" t="s">
        <v>31</v>
      </c>
      <c r="B237" s="53"/>
      <c r="C237" s="66" t="s">
        <v>56</v>
      </c>
      <c r="D237" s="68" t="s">
        <v>155</v>
      </c>
      <c r="E237" s="71" t="s">
        <v>33</v>
      </c>
      <c r="F237" s="58">
        <v>8</v>
      </c>
      <c r="G237" s="56"/>
      <c r="H237" s="57"/>
      <c r="I237" s="58">
        <f t="shared" si="196"/>
        <v>8</v>
      </c>
      <c r="J237" s="67">
        <v>1159.02</v>
      </c>
      <c r="K237" s="65">
        <f t="shared" si="197"/>
        <v>9272.16</v>
      </c>
      <c r="L237" s="59"/>
      <c r="M237" s="124">
        <f t="shared" si="161"/>
        <v>0</v>
      </c>
      <c r="N237" s="60"/>
      <c r="O237" s="60">
        <f t="shared" si="157"/>
        <v>0</v>
      </c>
      <c r="P237" s="60">
        <f t="shared" si="158"/>
        <v>0</v>
      </c>
      <c r="Q237" s="60"/>
      <c r="R237" s="60">
        <f t="shared" si="182"/>
        <v>0</v>
      </c>
      <c r="S237" s="60">
        <f t="shared" si="183"/>
        <v>0</v>
      </c>
      <c r="T237" s="60"/>
      <c r="U237" s="60">
        <f t="shared" si="184"/>
        <v>0</v>
      </c>
      <c r="V237" s="60">
        <f t="shared" si="185"/>
        <v>0</v>
      </c>
      <c r="W237" s="60"/>
      <c r="X237" s="60">
        <f t="shared" si="186"/>
        <v>0</v>
      </c>
      <c r="Y237" s="60">
        <f t="shared" si="187"/>
        <v>0</v>
      </c>
      <c r="Z237" s="60"/>
      <c r="AA237" s="60">
        <f t="shared" si="188"/>
        <v>0</v>
      </c>
      <c r="AB237" s="60">
        <f t="shared" si="189"/>
        <v>0</v>
      </c>
      <c r="AC237" s="60"/>
      <c r="AD237" s="60">
        <f t="shared" si="190"/>
        <v>0</v>
      </c>
      <c r="AE237" s="60">
        <f t="shared" si="191"/>
        <v>0</v>
      </c>
      <c r="AF237" s="60"/>
      <c r="AG237" s="60">
        <f t="shared" si="192"/>
        <v>0</v>
      </c>
      <c r="AH237" s="60">
        <f t="shared" si="193"/>
        <v>0</v>
      </c>
      <c r="AI237" s="60"/>
      <c r="AJ237" s="60">
        <f t="shared" si="194"/>
        <v>0</v>
      </c>
      <c r="AK237" s="60">
        <f t="shared" si="195"/>
        <v>0</v>
      </c>
      <c r="AL237" s="61">
        <f t="shared" si="159"/>
        <v>0</v>
      </c>
      <c r="AM237" s="125">
        <f t="shared" si="162"/>
        <v>0</v>
      </c>
      <c r="AN237" s="126">
        <f t="shared" si="163"/>
        <v>0</v>
      </c>
      <c r="AO237" s="130">
        <f t="shared" si="155"/>
        <v>8</v>
      </c>
      <c r="AP237" s="61">
        <f>K237-AM237</f>
        <v>9272.16</v>
      </c>
      <c r="AQ237" s="127">
        <f t="shared" si="160"/>
        <v>0</v>
      </c>
      <c r="AR237" s="69"/>
      <c r="AS237" s="61">
        <f t="shared" si="199"/>
        <v>0</v>
      </c>
      <c r="AT237" s="63" t="str">
        <f>IF(AS237&lt;&gt;0,"MEDIDO","NÃO MEDIDO")</f>
        <v>NÃO MEDIDO</v>
      </c>
    </row>
    <row r="238" spans="1:48" s="70" customFormat="1" ht="30" customHeight="1">
      <c r="A238" s="53" t="s">
        <v>29</v>
      </c>
      <c r="B238" s="53"/>
      <c r="C238" s="66">
        <v>240200</v>
      </c>
      <c r="D238" s="68" t="s">
        <v>86</v>
      </c>
      <c r="E238" s="71"/>
      <c r="F238" s="58"/>
      <c r="G238" s="56"/>
      <c r="H238" s="57"/>
      <c r="I238" s="58">
        <f t="shared" si="196"/>
        <v>0</v>
      </c>
      <c r="J238" s="67"/>
      <c r="K238" s="65">
        <f t="shared" si="197"/>
        <v>0</v>
      </c>
      <c r="L238" s="59"/>
      <c r="M238" s="124">
        <f t="shared" si="161"/>
        <v>0</v>
      </c>
      <c r="N238" s="60"/>
      <c r="O238" s="60">
        <f t="shared" si="157"/>
        <v>0</v>
      </c>
      <c r="P238" s="60">
        <f t="shared" si="158"/>
        <v>0</v>
      </c>
      <c r="Q238" s="60"/>
      <c r="R238" s="60">
        <f t="shared" si="182"/>
        <v>0</v>
      </c>
      <c r="S238" s="60">
        <f t="shared" si="183"/>
        <v>0</v>
      </c>
      <c r="T238" s="60"/>
      <c r="U238" s="60">
        <f t="shared" si="184"/>
        <v>0</v>
      </c>
      <c r="V238" s="60">
        <f t="shared" si="185"/>
        <v>0</v>
      </c>
      <c r="W238" s="60"/>
      <c r="X238" s="60">
        <f t="shared" si="186"/>
        <v>0</v>
      </c>
      <c r="Y238" s="60">
        <f t="shared" si="187"/>
        <v>0</v>
      </c>
      <c r="Z238" s="60"/>
      <c r="AA238" s="60">
        <f t="shared" si="188"/>
        <v>0</v>
      </c>
      <c r="AB238" s="60">
        <f t="shared" si="189"/>
        <v>0</v>
      </c>
      <c r="AC238" s="60"/>
      <c r="AD238" s="60">
        <f t="shared" si="190"/>
        <v>0</v>
      </c>
      <c r="AE238" s="60">
        <f t="shared" si="191"/>
        <v>0</v>
      </c>
      <c r="AF238" s="60"/>
      <c r="AG238" s="60">
        <f t="shared" si="192"/>
        <v>0</v>
      </c>
      <c r="AH238" s="60">
        <f t="shared" si="193"/>
        <v>0</v>
      </c>
      <c r="AI238" s="60"/>
      <c r="AJ238" s="60">
        <f t="shared" si="194"/>
        <v>0</v>
      </c>
      <c r="AK238" s="60">
        <f t="shared" si="195"/>
        <v>0</v>
      </c>
      <c r="AL238" s="61">
        <f t="shared" si="159"/>
        <v>0</v>
      </c>
      <c r="AM238" s="125">
        <f t="shared" si="162"/>
        <v>0</v>
      </c>
      <c r="AN238" s="126">
        <f t="shared" si="163"/>
        <v>0</v>
      </c>
      <c r="AO238" s="130">
        <f t="shared" si="155"/>
        <v>0</v>
      </c>
      <c r="AP238" s="61">
        <f t="shared" si="156"/>
        <v>0</v>
      </c>
      <c r="AQ238" s="127">
        <f t="shared" si="160"/>
        <v>0</v>
      </c>
      <c r="AR238" s="69"/>
      <c r="AS238" s="61">
        <f t="shared" si="199"/>
        <v>0</v>
      </c>
      <c r="AT238" s="63" t="str">
        <f>IF(COUNTIF(AT239:AT240,"MEDIDO")&gt;0,"MEDIDO","NÃO MEDIDO")</f>
        <v>NÃO MEDIDO</v>
      </c>
      <c r="AU238" s="63"/>
    </row>
    <row r="239" spans="1:48" s="70" customFormat="1" ht="30" customHeight="1">
      <c r="A239" s="53" t="s">
        <v>31</v>
      </c>
      <c r="B239" s="53"/>
      <c r="C239" s="66" t="s">
        <v>484</v>
      </c>
      <c r="D239" s="68" t="s">
        <v>485</v>
      </c>
      <c r="E239" s="71" t="s">
        <v>58</v>
      </c>
      <c r="F239" s="58">
        <v>896</v>
      </c>
      <c r="G239" s="56"/>
      <c r="H239" s="57"/>
      <c r="I239" s="58">
        <f t="shared" ref="I239" si="202">F239+G239+H239</f>
        <v>896</v>
      </c>
      <c r="J239" s="67">
        <v>11.61</v>
      </c>
      <c r="K239" s="65">
        <f t="shared" ref="K239" si="203">ROUND((F239*$J239),2)+ROUND((G239*$J239),2)+ROUND((H239*$J239),2)</f>
        <v>10402.56</v>
      </c>
      <c r="L239" s="59"/>
      <c r="M239" s="124">
        <f t="shared" si="161"/>
        <v>0</v>
      </c>
      <c r="N239" s="60"/>
      <c r="O239" s="60">
        <f t="shared" si="157"/>
        <v>0</v>
      </c>
      <c r="P239" s="60">
        <f t="shared" si="158"/>
        <v>0</v>
      </c>
      <c r="Q239" s="60"/>
      <c r="R239" s="60">
        <f>ROUND($Q239*$J239,2)</f>
        <v>0</v>
      </c>
      <c r="S239" s="60">
        <f>ROUND($Q239*$L239,2)</f>
        <v>0</v>
      </c>
      <c r="T239" s="60"/>
      <c r="U239" s="60">
        <f>ROUND($T239*$J239,2)</f>
        <v>0</v>
      </c>
      <c r="V239" s="60">
        <f>ROUND($T239*$L239,2)</f>
        <v>0</v>
      </c>
      <c r="W239" s="60"/>
      <c r="X239" s="60">
        <f>ROUND($W239*$J239,2)</f>
        <v>0</v>
      </c>
      <c r="Y239" s="60">
        <f>ROUND($W239*$L239,2)</f>
        <v>0</v>
      </c>
      <c r="Z239" s="60"/>
      <c r="AA239" s="60">
        <f>ROUND($Z239*$J239,2)</f>
        <v>0</v>
      </c>
      <c r="AB239" s="60">
        <f>ROUND($Z239*$L239,2)</f>
        <v>0</v>
      </c>
      <c r="AC239" s="60"/>
      <c r="AD239" s="60">
        <f>ROUND($AC239*$J239,2)</f>
        <v>0</v>
      </c>
      <c r="AE239" s="60">
        <f>ROUND($AC239*$L239,2)</f>
        <v>0</v>
      </c>
      <c r="AF239" s="60"/>
      <c r="AG239" s="60">
        <f>ROUND($AF239*$J239,2)</f>
        <v>0</v>
      </c>
      <c r="AH239" s="60">
        <f>ROUND($AF239*$L239,2)</f>
        <v>0</v>
      </c>
      <c r="AI239" s="60"/>
      <c r="AJ239" s="60">
        <f>ROUND($AI239*$J239,2)</f>
        <v>0</v>
      </c>
      <c r="AK239" s="60">
        <f>ROUND($AI239*$L239,2)</f>
        <v>0</v>
      </c>
      <c r="AL239" s="61">
        <f t="shared" si="159"/>
        <v>0</v>
      </c>
      <c r="AM239" s="125">
        <f t="shared" si="162"/>
        <v>0</v>
      </c>
      <c r="AN239" s="126">
        <f t="shared" si="163"/>
        <v>0</v>
      </c>
      <c r="AO239" s="130">
        <f t="shared" si="155"/>
        <v>896</v>
      </c>
      <c r="AP239" s="61">
        <f>K239-AM239</f>
        <v>10402.56</v>
      </c>
      <c r="AQ239" s="127">
        <f t="shared" si="160"/>
        <v>0</v>
      </c>
      <c r="AR239" s="69"/>
      <c r="AS239" s="61">
        <f t="shared" si="199"/>
        <v>0</v>
      </c>
      <c r="AT239" s="63" t="str">
        <f>IF(AS239&lt;&gt;0,"MEDIDO","NÃO MEDIDO")</f>
        <v>NÃO MEDIDO</v>
      </c>
    </row>
    <row r="240" spans="1:48" s="70" customFormat="1" ht="30" customHeight="1" thickBot="1">
      <c r="A240" s="70" t="s">
        <v>31</v>
      </c>
      <c r="C240" s="66" t="s">
        <v>486</v>
      </c>
      <c r="D240" s="68" t="s">
        <v>487</v>
      </c>
      <c r="E240" s="71" t="s">
        <v>58</v>
      </c>
      <c r="F240" s="58">
        <v>860</v>
      </c>
      <c r="G240" s="56"/>
      <c r="H240" s="57"/>
      <c r="I240" s="58">
        <f t="shared" si="196"/>
        <v>860</v>
      </c>
      <c r="J240" s="67">
        <v>7.97</v>
      </c>
      <c r="K240" s="65">
        <f t="shared" si="197"/>
        <v>6854.2</v>
      </c>
      <c r="L240" s="59"/>
      <c r="M240" s="124">
        <f t="shared" si="161"/>
        <v>0</v>
      </c>
      <c r="N240" s="60"/>
      <c r="O240" s="60">
        <f t="shared" si="157"/>
        <v>0</v>
      </c>
      <c r="P240" s="60">
        <f>ROUND($N240*$L240,2)</f>
        <v>0</v>
      </c>
      <c r="Q240" s="60"/>
      <c r="R240" s="60">
        <f>ROUND($Q240*$J240,2)</f>
        <v>0</v>
      </c>
      <c r="S240" s="60">
        <f>ROUND($Q240*$L240,2)</f>
        <v>0</v>
      </c>
      <c r="T240" s="60"/>
      <c r="U240" s="60">
        <f>ROUND($T240*$J240,2)</f>
        <v>0</v>
      </c>
      <c r="V240" s="60">
        <f>ROUND($T240*$L240,2)</f>
        <v>0</v>
      </c>
      <c r="W240" s="60"/>
      <c r="X240" s="60">
        <f>ROUND($W240*$J240,2)</f>
        <v>0</v>
      </c>
      <c r="Y240" s="60">
        <f>ROUND($W240*$L240,2)</f>
        <v>0</v>
      </c>
      <c r="Z240" s="60"/>
      <c r="AA240" s="60">
        <f>ROUND($Z240*$J240,2)</f>
        <v>0</v>
      </c>
      <c r="AB240" s="60">
        <f>ROUND($Z240*$L240,2)</f>
        <v>0</v>
      </c>
      <c r="AC240" s="60"/>
      <c r="AD240" s="60">
        <f>ROUND($AC240*$J240,2)</f>
        <v>0</v>
      </c>
      <c r="AE240" s="60">
        <f>ROUND($AC240*$L240,2)</f>
        <v>0</v>
      </c>
      <c r="AF240" s="60"/>
      <c r="AG240" s="60">
        <f>ROUND($AF240*$J240,2)</f>
        <v>0</v>
      </c>
      <c r="AH240" s="60">
        <f>ROUND($AF240*$L240,2)</f>
        <v>0</v>
      </c>
      <c r="AI240" s="60"/>
      <c r="AJ240" s="60">
        <f>ROUND($AI240*$J240,2)</f>
        <v>0</v>
      </c>
      <c r="AK240" s="60">
        <f>ROUND($AI240*$L240,2)</f>
        <v>0</v>
      </c>
      <c r="AL240" s="61">
        <f t="shared" si="159"/>
        <v>0</v>
      </c>
      <c r="AM240" s="125">
        <f t="shared" si="162"/>
        <v>0</v>
      </c>
      <c r="AN240" s="126">
        <f t="shared" si="163"/>
        <v>0</v>
      </c>
      <c r="AO240" s="130">
        <f t="shared" si="155"/>
        <v>860</v>
      </c>
      <c r="AP240" s="61">
        <f>K240-AM240</f>
        <v>6854.2</v>
      </c>
      <c r="AQ240" s="127">
        <f t="shared" si="160"/>
        <v>0</v>
      </c>
      <c r="AR240" s="64"/>
      <c r="AS240" s="61" t="e">
        <f t="shared" si="199"/>
        <v>#REF!</v>
      </c>
      <c r="AT240" s="63" t="e">
        <f>IF(AS240&lt;&gt;0,"MEDIDO","NÃO MEDIDO")</f>
        <v>#REF!</v>
      </c>
      <c r="AV240" s="136"/>
    </row>
    <row r="241" spans="3:66" s="70" customFormat="1" ht="30" customHeight="1" thickBot="1">
      <c r="C241" s="185" t="s">
        <v>91</v>
      </c>
      <c r="D241" s="186"/>
      <c r="E241" s="186"/>
      <c r="F241" s="187"/>
      <c r="G241" s="72"/>
      <c r="H241" s="73"/>
      <c r="I241" s="200"/>
      <c r="J241" s="202" t="s">
        <v>37</v>
      </c>
      <c r="K241" s="183">
        <f>SUM(K14:K240)</f>
        <v>1540011.37</v>
      </c>
      <c r="L241" s="204" t="s">
        <v>37</v>
      </c>
      <c r="M241" s="183">
        <f>SUM(M14:M240)</f>
        <v>0</v>
      </c>
      <c r="N241" s="198" t="s">
        <v>38</v>
      </c>
      <c r="O241" s="183">
        <f>SUM(O14:O240)</f>
        <v>0</v>
      </c>
      <c r="P241" s="183">
        <f>SUM(P14:P240)</f>
        <v>0</v>
      </c>
      <c r="Q241" s="198" t="s">
        <v>38</v>
      </c>
      <c r="R241" s="183">
        <f>SUM(R14:R240)</f>
        <v>0</v>
      </c>
      <c r="S241" s="183">
        <f>SUM(S14:S240)</f>
        <v>0</v>
      </c>
      <c r="T241" s="198" t="s">
        <v>38</v>
      </c>
      <c r="U241" s="183">
        <f>SUM(U14:U240)</f>
        <v>0</v>
      </c>
      <c r="V241" s="183">
        <f>SUM(V14:V240)</f>
        <v>0</v>
      </c>
      <c r="W241" s="198" t="s">
        <v>38</v>
      </c>
      <c r="X241" s="183">
        <f>SUM(X14:X240)</f>
        <v>0</v>
      </c>
      <c r="Y241" s="183">
        <f>SUM(Y14:Y240)</f>
        <v>0</v>
      </c>
      <c r="Z241" s="198" t="s">
        <v>38</v>
      </c>
      <c r="AA241" s="183">
        <f>SUM(AA14:AA240)</f>
        <v>0</v>
      </c>
      <c r="AB241" s="183">
        <f>SUM(AB14:AB240)</f>
        <v>0</v>
      </c>
      <c r="AC241" s="198" t="s">
        <v>38</v>
      </c>
      <c r="AD241" s="183">
        <f>SUM(AD14:AD240)</f>
        <v>0</v>
      </c>
      <c r="AE241" s="183">
        <f>SUM(AE14:AE240)</f>
        <v>0</v>
      </c>
      <c r="AF241" s="198" t="s">
        <v>38</v>
      </c>
      <c r="AG241" s="183">
        <f>SUM(AG14:AG240)</f>
        <v>0</v>
      </c>
      <c r="AH241" s="183">
        <f>SUM(AH14:AH240)</f>
        <v>0</v>
      </c>
      <c r="AI241" s="198" t="s">
        <v>38</v>
      </c>
      <c r="AJ241" s="183">
        <f>SUM(AJ14:AJ240)</f>
        <v>0</v>
      </c>
      <c r="AK241" s="183">
        <f>SUM(AK14:AK240)</f>
        <v>0</v>
      </c>
      <c r="AL241" s="198" t="s">
        <v>39</v>
      </c>
      <c r="AM241" s="183">
        <f>SUM(AM14:AM240)</f>
        <v>0</v>
      </c>
      <c r="AN241" s="183">
        <f>SUM(AN14:AN240)</f>
        <v>0</v>
      </c>
      <c r="AO241" s="181" t="s">
        <v>40</v>
      </c>
      <c r="AP241" s="183">
        <f>SUM(AP14:AP240)</f>
        <v>1540011.37</v>
      </c>
      <c r="AQ241" s="183">
        <f>SUM(AQ14:AQ240)</f>
        <v>0</v>
      </c>
      <c r="AR241" s="64"/>
      <c r="AS241" s="61" t="e">
        <f t="shared" si="199"/>
        <v>#REF!</v>
      </c>
      <c r="AT241" s="63" t="s">
        <v>139</v>
      </c>
    </row>
    <row r="242" spans="3:66" s="70" customFormat="1" ht="55.5" customHeight="1" thickBot="1">
      <c r="C242" s="185" t="s">
        <v>90</v>
      </c>
      <c r="D242" s="186"/>
      <c r="E242" s="186"/>
      <c r="F242" s="187"/>
      <c r="G242" s="73"/>
      <c r="H242" s="72"/>
      <c r="I242" s="201"/>
      <c r="J242" s="203"/>
      <c r="K242" s="184"/>
      <c r="L242" s="205"/>
      <c r="M242" s="184"/>
      <c r="N242" s="199"/>
      <c r="O242" s="184"/>
      <c r="P242" s="184"/>
      <c r="Q242" s="199"/>
      <c r="R242" s="184"/>
      <c r="S242" s="184"/>
      <c r="T242" s="199"/>
      <c r="U242" s="184"/>
      <c r="V242" s="184"/>
      <c r="W242" s="199"/>
      <c r="X242" s="184"/>
      <c r="Y242" s="184"/>
      <c r="Z242" s="199"/>
      <c r="AA242" s="184"/>
      <c r="AB242" s="184"/>
      <c r="AC242" s="199"/>
      <c r="AD242" s="184"/>
      <c r="AE242" s="184"/>
      <c r="AF242" s="199"/>
      <c r="AG242" s="184"/>
      <c r="AH242" s="184"/>
      <c r="AI242" s="199"/>
      <c r="AJ242" s="184"/>
      <c r="AK242" s="184"/>
      <c r="AL242" s="199"/>
      <c r="AM242" s="184"/>
      <c r="AN242" s="184"/>
      <c r="AO242" s="182"/>
      <c r="AP242" s="184"/>
      <c r="AQ242" s="184"/>
      <c r="AR242" s="64"/>
      <c r="AS242" s="61" t="e">
        <f t="shared" si="199"/>
        <v>#REF!</v>
      </c>
      <c r="AT242" s="63" t="s">
        <v>139</v>
      </c>
    </row>
    <row r="243" spans="3:66" s="70" customFormat="1" ht="50.25" customHeight="1" thickBot="1">
      <c r="C243" s="188" t="s">
        <v>41</v>
      </c>
      <c r="D243" s="189"/>
      <c r="E243" s="189"/>
      <c r="F243" s="189"/>
      <c r="G243" s="189"/>
      <c r="H243" s="189"/>
      <c r="I243" s="190"/>
      <c r="J243" s="74" t="s">
        <v>42</v>
      </c>
      <c r="K243" s="75">
        <f>K241*(1-$AP$6)</f>
        <v>1120897.73</v>
      </c>
      <c r="L243" s="194" t="s">
        <v>43</v>
      </c>
      <c r="M243" s="195"/>
      <c r="N243" s="76" t="s">
        <v>44</v>
      </c>
      <c r="O243" s="75">
        <f>SUM(O14:O240)*(1-$AP$6)</f>
        <v>0</v>
      </c>
      <c r="P243" s="77" t="s">
        <v>43</v>
      </c>
      <c r="Q243" s="76" t="s">
        <v>44</v>
      </c>
      <c r="R243" s="75">
        <f>SUM(R14:R240)*(1-$AP$6)</f>
        <v>0</v>
      </c>
      <c r="S243" s="77" t="s">
        <v>43</v>
      </c>
      <c r="T243" s="76" t="s">
        <v>44</v>
      </c>
      <c r="U243" s="75">
        <f>SUM(U14:U240)*(1-$AP$6)</f>
        <v>0</v>
      </c>
      <c r="V243" s="77" t="s">
        <v>43</v>
      </c>
      <c r="W243" s="76" t="s">
        <v>44</v>
      </c>
      <c r="X243" s="75">
        <f>SUM(X14:X240)*(1-$AP$6)</f>
        <v>0</v>
      </c>
      <c r="Y243" s="77" t="s">
        <v>43</v>
      </c>
      <c r="Z243" s="76" t="s">
        <v>44</v>
      </c>
      <c r="AA243" s="75">
        <f>SUM(AA14:AA240)*(1-$AP$6)</f>
        <v>0</v>
      </c>
      <c r="AB243" s="77" t="s">
        <v>43</v>
      </c>
      <c r="AC243" s="76" t="s">
        <v>44</v>
      </c>
      <c r="AD243" s="75">
        <f>SUM(AD14:AD240)*(1-$AP$6)</f>
        <v>0</v>
      </c>
      <c r="AE243" s="77" t="s">
        <v>43</v>
      </c>
      <c r="AF243" s="76" t="s">
        <v>44</v>
      </c>
      <c r="AG243" s="75">
        <f>SUM(AG14:AG240)*(1-$AP$6)</f>
        <v>0</v>
      </c>
      <c r="AH243" s="77" t="s">
        <v>43</v>
      </c>
      <c r="AI243" s="76" t="s">
        <v>44</v>
      </c>
      <c r="AJ243" s="75">
        <f>SUM(AJ14:AJ240)*(1-$AP$6)</f>
        <v>0</v>
      </c>
      <c r="AK243" s="77" t="s">
        <v>43</v>
      </c>
      <c r="AL243" s="78" t="s">
        <v>45</v>
      </c>
      <c r="AM243" s="75">
        <f>SUM(AM14:AM240)*(1-$AP$6)</f>
        <v>0</v>
      </c>
      <c r="AN243" s="77" t="s">
        <v>43</v>
      </c>
      <c r="AO243" s="79" t="s">
        <v>46</v>
      </c>
      <c r="AP243" s="75">
        <f>AP241*(1-$AP$6)</f>
        <v>1120897.73</v>
      </c>
      <c r="AQ243" s="77" t="s">
        <v>43</v>
      </c>
      <c r="AR243" s="64"/>
      <c r="AS243" s="61" t="e">
        <f t="shared" si="199"/>
        <v>#REF!</v>
      </c>
      <c r="AT243" s="63" t="s">
        <v>139</v>
      </c>
    </row>
    <row r="244" spans="3:66" s="82" customFormat="1" ht="30" customHeight="1" thickBot="1">
      <c r="C244" s="191"/>
      <c r="D244" s="192"/>
      <c r="E244" s="192"/>
      <c r="F244" s="192"/>
      <c r="G244" s="192"/>
      <c r="H244" s="192"/>
      <c r="I244" s="193"/>
      <c r="J244" s="196" t="s">
        <v>47</v>
      </c>
      <c r="K244" s="197"/>
      <c r="L244" s="166">
        <f>K243+M241</f>
        <v>1120897.73</v>
      </c>
      <c r="M244" s="167"/>
      <c r="N244" s="80" t="s">
        <v>48</v>
      </c>
      <c r="O244" s="166">
        <f>O243+P241</f>
        <v>0</v>
      </c>
      <c r="P244" s="167"/>
      <c r="Q244" s="80" t="s">
        <v>48</v>
      </c>
      <c r="R244" s="166">
        <f>R243+S241</f>
        <v>0</v>
      </c>
      <c r="S244" s="167"/>
      <c r="T244" s="80" t="s">
        <v>48</v>
      </c>
      <c r="U244" s="166">
        <f>U243+V241</f>
        <v>0</v>
      </c>
      <c r="V244" s="167"/>
      <c r="W244" s="80" t="s">
        <v>48</v>
      </c>
      <c r="X244" s="166">
        <f>X243+Y241</f>
        <v>0</v>
      </c>
      <c r="Y244" s="167"/>
      <c r="Z244" s="80" t="s">
        <v>48</v>
      </c>
      <c r="AA244" s="166">
        <f>AA243+AB241</f>
        <v>0</v>
      </c>
      <c r="AB244" s="167"/>
      <c r="AC244" s="80" t="s">
        <v>48</v>
      </c>
      <c r="AD244" s="166">
        <f>AD243+AE241</f>
        <v>0</v>
      </c>
      <c r="AE244" s="167"/>
      <c r="AF244" s="80" t="s">
        <v>48</v>
      </c>
      <c r="AG244" s="166">
        <f>AG243+AH241</f>
        <v>0</v>
      </c>
      <c r="AH244" s="167"/>
      <c r="AI244" s="80" t="s">
        <v>48</v>
      </c>
      <c r="AJ244" s="166">
        <f>AJ243+AK241</f>
        <v>0</v>
      </c>
      <c r="AK244" s="167"/>
      <c r="AL244" s="80" t="s">
        <v>49</v>
      </c>
      <c r="AM244" s="166">
        <f>AM243+AN241</f>
        <v>0</v>
      </c>
      <c r="AN244" s="167"/>
      <c r="AO244" s="81" t="s">
        <v>503</v>
      </c>
      <c r="AP244" s="166">
        <f>AP243+AQ241</f>
        <v>1120897.73</v>
      </c>
      <c r="AQ244" s="167"/>
      <c r="AR244" s="64"/>
      <c r="AS244" s="61" t="e">
        <f t="shared" si="199"/>
        <v>#REF!</v>
      </c>
      <c r="AT244" s="63" t="s">
        <v>139</v>
      </c>
    </row>
    <row r="245" spans="3:66" s="82" customFormat="1" ht="21" customHeight="1">
      <c r="C245" s="83"/>
      <c r="D245" s="84"/>
      <c r="E245" s="84"/>
      <c r="F245" s="84"/>
      <c r="G245" s="84"/>
      <c r="H245" s="84"/>
      <c r="I245" s="84"/>
      <c r="J245" s="84"/>
      <c r="K245" s="84"/>
      <c r="L245" s="92"/>
      <c r="M245" s="85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69"/>
      <c r="AM245" s="87"/>
      <c r="AN245" s="69"/>
      <c r="AO245" s="69"/>
      <c r="AP245" s="69"/>
      <c r="AQ245" s="69"/>
      <c r="AR245" s="64"/>
      <c r="AS245" s="61" t="e">
        <f t="shared" si="199"/>
        <v>#REF!</v>
      </c>
      <c r="AT245" s="63" t="s">
        <v>139</v>
      </c>
    </row>
    <row r="246" spans="3:66" s="82" customFormat="1" ht="30" customHeight="1">
      <c r="C246" s="178" t="s">
        <v>50</v>
      </c>
      <c r="D246" s="179"/>
      <c r="H246" s="71"/>
      <c r="I246" s="88"/>
      <c r="J246" s="88"/>
      <c r="K246" s="88"/>
      <c r="L246" s="180"/>
      <c r="M246" s="180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69"/>
      <c r="AM246"/>
      <c r="AN246"/>
      <c r="AO246"/>
      <c r="AP246"/>
      <c r="AQ246"/>
      <c r="AR246" s="64"/>
      <c r="AS246" s="61" t="e">
        <f t="shared" si="199"/>
        <v>#REF!</v>
      </c>
      <c r="AT246" s="63" t="s">
        <v>139</v>
      </c>
    </row>
    <row r="247" spans="3:66" s="82" customFormat="1" ht="30" customHeight="1">
      <c r="C247" s="112"/>
      <c r="D247" s="89" t="s">
        <v>51</v>
      </c>
      <c r="H247" s="71"/>
      <c r="I247" s="88"/>
      <c r="J247" s="88"/>
      <c r="K247" s="88"/>
      <c r="L247" s="113"/>
      <c r="M247" s="113"/>
      <c r="N247" s="86"/>
      <c r="O247" s="86"/>
      <c r="P247" s="90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69"/>
      <c r="AM247"/>
      <c r="AN247"/>
      <c r="AO247"/>
      <c r="AP247"/>
      <c r="AQ247"/>
      <c r="AR247" s="64"/>
      <c r="AS247" s="61" t="e">
        <f t="shared" si="199"/>
        <v>#REF!</v>
      </c>
      <c r="AT247" s="63" t="s">
        <v>139</v>
      </c>
    </row>
    <row r="248" spans="3:66" s="82" customFormat="1" ht="30" customHeight="1">
      <c r="C248" s="37"/>
      <c r="D248" s="89" t="s">
        <v>52</v>
      </c>
      <c r="E248" s="91"/>
      <c r="F248" s="91"/>
      <c r="G248" s="91"/>
      <c r="H248" s="91"/>
      <c r="I248" s="88"/>
      <c r="J248" s="88"/>
      <c r="K248" s="88"/>
      <c r="L248" s="92"/>
      <c r="M248" s="180"/>
      <c r="N248" s="180"/>
      <c r="O248" s="180"/>
      <c r="P248" s="180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69"/>
      <c r="AM248"/>
      <c r="AN248"/>
      <c r="AO248"/>
      <c r="AP248"/>
      <c r="AQ248"/>
      <c r="AR248" s="64"/>
      <c r="AS248" s="61" t="e">
        <f t="shared" si="199"/>
        <v>#REF!</v>
      </c>
      <c r="AT248" s="63" t="s">
        <v>139</v>
      </c>
    </row>
    <row r="249" spans="3:66" s="82" customFormat="1" ht="30" customHeight="1">
      <c r="C249" s="38"/>
      <c r="D249" s="89" t="s">
        <v>53</v>
      </c>
      <c r="E249" s="91"/>
      <c r="F249" s="91"/>
      <c r="G249" s="91"/>
      <c r="H249" s="93"/>
      <c r="I249" s="88"/>
      <c r="J249" s="88"/>
      <c r="K249" s="88"/>
      <c r="L249" s="85"/>
      <c r="M249" s="85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69"/>
      <c r="AM249"/>
      <c r="AN249"/>
      <c r="AO249"/>
      <c r="AP249"/>
      <c r="AQ249"/>
      <c r="AR249" s="64"/>
      <c r="AS249" s="61" t="e">
        <f t="shared" si="199"/>
        <v>#REF!</v>
      </c>
      <c r="AT249" s="63" t="s">
        <v>139</v>
      </c>
    </row>
    <row r="250" spans="3:66" s="82" customFormat="1" ht="30" customHeight="1">
      <c r="C250" s="43"/>
      <c r="D250" s="89" t="s">
        <v>89</v>
      </c>
      <c r="E250" s="91"/>
      <c r="F250" s="91"/>
      <c r="G250" s="91"/>
      <c r="H250" s="93"/>
      <c r="I250" s="88"/>
      <c r="J250" s="88"/>
      <c r="K250" s="88"/>
      <c r="L250" s="85"/>
      <c r="M250" s="85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69"/>
      <c r="AM250"/>
      <c r="AN250"/>
      <c r="AO250"/>
      <c r="AP250"/>
      <c r="AQ250"/>
      <c r="AR250" s="64"/>
      <c r="AS250" s="61" t="e">
        <f t="shared" si="199"/>
        <v>#REF!</v>
      </c>
      <c r="AT250" s="63" t="s">
        <v>139</v>
      </c>
    </row>
    <row r="251" spans="3:66" s="82" customFormat="1" ht="30" customHeight="1">
      <c r="C251" s="71"/>
      <c r="D251" s="71"/>
      <c r="E251" s="88"/>
      <c r="F251" s="88"/>
      <c r="G251" s="88"/>
      <c r="H251" s="88"/>
      <c r="I251" s="88"/>
      <c r="J251" s="88"/>
      <c r="K251" s="88"/>
      <c r="L251" s="88"/>
      <c r="M251" s="88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69"/>
      <c r="AM251"/>
      <c r="AN251"/>
      <c r="AO251"/>
      <c r="AP251"/>
      <c r="AQ251"/>
      <c r="AR251" s="64"/>
      <c r="AS251" s="61" t="e">
        <f t="shared" si="199"/>
        <v>#REF!</v>
      </c>
      <c r="AT251" s="63" t="s">
        <v>139</v>
      </c>
    </row>
    <row r="252" spans="3:66" s="82" customFormat="1" ht="17.25" customHeight="1">
      <c r="C252" s="170" t="s">
        <v>54</v>
      </c>
      <c r="D252" s="170"/>
      <c r="E252" s="170"/>
      <c r="F252" s="170"/>
      <c r="G252" s="170"/>
      <c r="H252" s="170"/>
      <c r="I252" s="170"/>
      <c r="J252" s="170"/>
      <c r="K252" s="170"/>
      <c r="L252" s="170"/>
      <c r="M252" s="170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69"/>
      <c r="AM252"/>
      <c r="AN252"/>
      <c r="AO252"/>
      <c r="AP252"/>
      <c r="AQ252"/>
      <c r="AR252" s="64"/>
      <c r="AS252" s="61" t="e">
        <f t="shared" si="199"/>
        <v>#REF!</v>
      </c>
      <c r="AT252" s="63" t="s">
        <v>139</v>
      </c>
    </row>
    <row r="253" spans="3:66" s="82" customFormat="1" ht="30" customHeight="1">
      <c r="C253" s="170"/>
      <c r="D253" s="170"/>
      <c r="E253" s="170"/>
      <c r="F253" s="170"/>
      <c r="G253" s="170"/>
      <c r="H253" s="170"/>
      <c r="I253" s="170"/>
      <c r="J253" s="170"/>
      <c r="K253" s="170"/>
      <c r="L253" s="170"/>
      <c r="M253" s="170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  <c r="AK253" s="94"/>
      <c r="AL253" s="95"/>
      <c r="AM253"/>
      <c r="AN253"/>
      <c r="AO253"/>
      <c r="AP253"/>
      <c r="AQ253"/>
      <c r="AR253" s="64"/>
      <c r="AS253" s="61" t="e">
        <f t="shared" si="199"/>
        <v>#REF!</v>
      </c>
      <c r="AT253" s="63" t="s">
        <v>139</v>
      </c>
    </row>
    <row r="254" spans="3:66" s="82" customFormat="1" ht="12.75">
      <c r="C254" s="116"/>
      <c r="D254" s="116"/>
      <c r="E254" s="116"/>
      <c r="F254" s="96"/>
      <c r="G254" s="96"/>
      <c r="H254" s="97"/>
      <c r="I254" s="97"/>
      <c r="J254" s="116"/>
      <c r="K254" s="116"/>
      <c r="L254" s="116"/>
      <c r="M254" s="116"/>
      <c r="N254" s="116"/>
      <c r="O254" s="116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  <c r="AK254" s="94"/>
      <c r="AL254" s="95"/>
      <c r="AM254"/>
      <c r="AN254"/>
      <c r="AO254"/>
      <c r="AP254"/>
      <c r="AQ254"/>
      <c r="AR254" s="64"/>
      <c r="AS254" s="61" t="e">
        <f t="shared" si="199"/>
        <v>#REF!</v>
      </c>
      <c r="AT254" s="63" t="s">
        <v>139</v>
      </c>
    </row>
    <row r="255" spans="3:66" s="98" customFormat="1" ht="30" customHeight="1">
      <c r="C255" s="116"/>
      <c r="D255" s="114" t="s">
        <v>494</v>
      </c>
      <c r="E255" s="116"/>
      <c r="F255" s="171" t="s">
        <v>501</v>
      </c>
      <c r="G255" s="171"/>
      <c r="H255" s="171"/>
      <c r="I255" s="171"/>
      <c r="J255" s="171"/>
      <c r="K255" s="168"/>
      <c r="L255" s="168"/>
      <c r="M255" s="114"/>
      <c r="N255" s="11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  <c r="AH255" s="94"/>
      <c r="AI255" s="94"/>
      <c r="AJ255" s="94"/>
      <c r="AK255" s="94"/>
      <c r="AL255" s="82"/>
      <c r="AM255"/>
      <c r="AN255"/>
      <c r="AO255"/>
      <c r="AP255"/>
      <c r="AQ255"/>
      <c r="AR255" s="64"/>
      <c r="AS255" s="61" t="e">
        <f t="shared" si="199"/>
        <v>#REF!</v>
      </c>
      <c r="AT255" s="63" t="s">
        <v>139</v>
      </c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</row>
    <row r="256" spans="3:66" s="98" customFormat="1" ht="30" customHeight="1">
      <c r="C256" s="71"/>
      <c r="D256" s="115" t="s">
        <v>140</v>
      </c>
      <c r="E256" s="99"/>
      <c r="F256" s="172" t="s">
        <v>144</v>
      </c>
      <c r="G256" s="172"/>
      <c r="H256" s="172"/>
      <c r="I256" s="172"/>
      <c r="J256" s="172"/>
      <c r="K256" s="169"/>
      <c r="L256" s="169"/>
      <c r="M256" s="115"/>
      <c r="N256" s="115"/>
      <c r="AM256"/>
      <c r="AN256"/>
      <c r="AO256"/>
      <c r="AP256"/>
      <c r="AQ256"/>
      <c r="AR256" s="64"/>
      <c r="AS256" s="61" t="e">
        <f t="shared" si="199"/>
        <v>#REF!</v>
      </c>
      <c r="AT256" s="63" t="s">
        <v>139</v>
      </c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</row>
    <row r="257" spans="3:66" s="98" customFormat="1" ht="30" customHeight="1">
      <c r="C257" s="71"/>
      <c r="D257" s="115" t="s">
        <v>141</v>
      </c>
      <c r="E257" s="100"/>
      <c r="F257" s="172" t="s">
        <v>145</v>
      </c>
      <c r="G257" s="172"/>
      <c r="H257" s="172"/>
      <c r="I257" s="172"/>
      <c r="J257" s="172"/>
      <c r="K257" s="169"/>
      <c r="L257" s="169"/>
      <c r="M257" s="115"/>
      <c r="N257" s="115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M257"/>
      <c r="AN257"/>
      <c r="AO257"/>
      <c r="AP257"/>
      <c r="AQ257"/>
      <c r="AR257" s="64"/>
      <c r="AS257" s="61" t="e">
        <f t="shared" si="199"/>
        <v>#REF!</v>
      </c>
      <c r="AT257" s="63" t="s">
        <v>139</v>
      </c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</row>
    <row r="258" spans="3:66" s="98" customFormat="1" ht="30" customHeight="1">
      <c r="C258" s="71"/>
      <c r="D258" s="115" t="s">
        <v>55</v>
      </c>
      <c r="E258" s="100"/>
      <c r="F258" s="172"/>
      <c r="G258" s="172"/>
      <c r="H258" s="172"/>
      <c r="I258" s="172"/>
      <c r="J258" s="42"/>
      <c r="K258" s="115"/>
      <c r="L258" s="115"/>
      <c r="M258" s="115"/>
      <c r="N258" s="115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M258"/>
      <c r="AN258"/>
      <c r="AO258"/>
      <c r="AP258"/>
      <c r="AQ258"/>
      <c r="AR258" s="64"/>
      <c r="AS258" s="61" t="e">
        <f t="shared" si="199"/>
        <v>#REF!</v>
      </c>
      <c r="AT258" s="63" t="s">
        <v>139</v>
      </c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</row>
    <row r="259" spans="3:66" s="98" customFormat="1" ht="41.25" customHeight="1">
      <c r="C259" s="71"/>
      <c r="D259" s="117"/>
      <c r="E259" s="100"/>
      <c r="F259" s="176" t="s">
        <v>87</v>
      </c>
      <c r="G259" s="176"/>
      <c r="H259" s="176"/>
      <c r="I259" s="176"/>
      <c r="J259" s="176"/>
      <c r="K259" s="175"/>
      <c r="L259" s="175"/>
      <c r="M259" s="119"/>
      <c r="N259" s="119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M259"/>
      <c r="AN259"/>
      <c r="AO259"/>
      <c r="AP259"/>
      <c r="AQ259"/>
      <c r="AR259" s="64"/>
      <c r="AS259" s="61" t="e">
        <f t="shared" si="199"/>
        <v>#REF!</v>
      </c>
      <c r="AT259" s="63" t="s">
        <v>139</v>
      </c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</row>
    <row r="260" spans="3:66" s="98" customFormat="1" ht="30" customHeight="1">
      <c r="C260" s="71"/>
      <c r="D260" s="117"/>
      <c r="E260" s="117"/>
      <c r="F260" s="172" t="s">
        <v>55</v>
      </c>
      <c r="G260" s="172"/>
      <c r="H260" s="172"/>
      <c r="I260" s="172"/>
      <c r="J260" s="172"/>
      <c r="K260" s="173"/>
      <c r="L260" s="173"/>
      <c r="M260" s="117"/>
      <c r="N260" s="117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3"/>
      <c r="AK260" s="103"/>
      <c r="AM260"/>
      <c r="AN260"/>
      <c r="AO260"/>
      <c r="AP260"/>
      <c r="AQ260"/>
      <c r="AR260" s="64"/>
      <c r="AS260" s="61" t="e">
        <f t="shared" si="199"/>
        <v>#REF!</v>
      </c>
      <c r="AT260" s="63" t="s">
        <v>139</v>
      </c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</row>
    <row r="261" spans="3:66" s="98" customFormat="1" ht="30" customHeight="1">
      <c r="C261" s="71"/>
      <c r="D261" s="155"/>
      <c r="E261" s="155"/>
      <c r="F261" s="157"/>
      <c r="G261" s="157"/>
      <c r="H261" s="157"/>
      <c r="I261" s="157"/>
      <c r="J261" s="157"/>
      <c r="K261" s="155"/>
      <c r="L261" s="155"/>
      <c r="M261" s="155"/>
      <c r="N261" s="155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3"/>
      <c r="AK261" s="103"/>
      <c r="AM261"/>
      <c r="AN261"/>
      <c r="AO261"/>
      <c r="AP261"/>
      <c r="AQ261"/>
      <c r="AR261" s="64"/>
      <c r="AS261" s="61" t="e">
        <f t="shared" si="199"/>
        <v>#REF!</v>
      </c>
      <c r="AT261" s="63" t="s">
        <v>139</v>
      </c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</row>
    <row r="262" spans="3:66" s="98" customFormat="1" ht="30" customHeight="1">
      <c r="C262" s="71"/>
      <c r="D262" s="45" t="s">
        <v>502</v>
      </c>
      <c r="E262" s="159"/>
      <c r="F262" s="177"/>
      <c r="G262" s="177"/>
      <c r="H262" s="177"/>
      <c r="I262" s="177"/>
      <c r="J262" s="177"/>
      <c r="K262" s="155"/>
      <c r="L262" s="155"/>
      <c r="M262" s="155"/>
      <c r="N262" s="155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M262"/>
      <c r="AN262"/>
      <c r="AO262"/>
      <c r="AP262"/>
      <c r="AQ262"/>
      <c r="AR262" s="64"/>
      <c r="AS262" s="61" t="e">
        <f t="shared" si="199"/>
        <v>#REF!</v>
      </c>
      <c r="AT262" s="63" t="s">
        <v>139</v>
      </c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</row>
    <row r="263" spans="3:66" s="98" customFormat="1" ht="30" customHeight="1">
      <c r="C263" s="71"/>
      <c r="D263" s="157" t="s">
        <v>142</v>
      </c>
      <c r="E263" s="35"/>
      <c r="F263" s="172"/>
      <c r="G263" s="172"/>
      <c r="H263" s="172"/>
      <c r="I263" s="172"/>
      <c r="J263" s="172"/>
      <c r="K263" s="155"/>
      <c r="L263" s="155"/>
      <c r="M263" s="155"/>
      <c r="N263" s="155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3"/>
      <c r="AK263" s="103"/>
      <c r="AM263"/>
      <c r="AN263"/>
      <c r="AO263"/>
      <c r="AP263"/>
      <c r="AQ263"/>
      <c r="AR263" s="64"/>
      <c r="AS263" s="61" t="e">
        <f t="shared" si="199"/>
        <v>#REF!</v>
      </c>
      <c r="AT263" s="63" t="s">
        <v>139</v>
      </c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</row>
    <row r="264" spans="3:66" s="98" customFormat="1" ht="30" customHeight="1">
      <c r="C264" s="71"/>
      <c r="D264" s="157" t="s">
        <v>143</v>
      </c>
      <c r="E264" s="35"/>
      <c r="F264" s="172"/>
      <c r="G264" s="172"/>
      <c r="H264" s="172"/>
      <c r="I264" s="172"/>
      <c r="J264" s="172"/>
      <c r="K264" s="155"/>
      <c r="L264" s="155"/>
      <c r="M264" s="155"/>
      <c r="N264" s="155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M264" s="156"/>
      <c r="AN264" s="156"/>
      <c r="AO264" s="156"/>
      <c r="AP264" s="104"/>
      <c r="AR264" s="64"/>
      <c r="AS264" s="61" t="e">
        <f t="shared" si="199"/>
        <v>#REF!</v>
      </c>
      <c r="AT264" s="63" t="s">
        <v>139</v>
      </c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</row>
    <row r="265" spans="3:66" s="98" customFormat="1" ht="30" customHeight="1">
      <c r="C265" s="71"/>
      <c r="D265" s="157"/>
      <c r="E265" s="35"/>
      <c r="F265" s="172"/>
      <c r="G265" s="172"/>
      <c r="H265" s="172"/>
      <c r="I265" s="172"/>
      <c r="J265" s="42"/>
      <c r="K265" s="155"/>
      <c r="L265" s="155"/>
      <c r="M265" s="155"/>
      <c r="N265" s="155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M265" s="156"/>
      <c r="AN265" s="156"/>
      <c r="AO265" s="156"/>
      <c r="AP265" s="104"/>
      <c r="AR265" s="64"/>
      <c r="AS265" s="61" t="e">
        <f t="shared" si="199"/>
        <v>#REF!</v>
      </c>
      <c r="AT265" s="63" t="s">
        <v>139</v>
      </c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</row>
    <row r="266" spans="3:66" s="98" customFormat="1" ht="30" customHeight="1">
      <c r="C266" s="71"/>
      <c r="D266" s="158" t="s">
        <v>87</v>
      </c>
      <c r="E266" s="35"/>
      <c r="F266" s="176"/>
      <c r="G266" s="176"/>
      <c r="H266" s="176"/>
      <c r="I266" s="176"/>
      <c r="J266" s="176"/>
      <c r="K266" s="117"/>
      <c r="L266" s="117"/>
      <c r="M266" s="117"/>
      <c r="N266" s="117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P266" s="104"/>
      <c r="AR266" s="64"/>
      <c r="AS266" s="61" t="e">
        <f t="shared" si="199"/>
        <v>#REF!</v>
      </c>
      <c r="AT266" s="63" t="s">
        <v>139</v>
      </c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</row>
    <row r="267" spans="3:66" s="98" customFormat="1" ht="30" customHeight="1">
      <c r="C267" s="71"/>
      <c r="D267" s="157" t="s">
        <v>55</v>
      </c>
      <c r="E267" s="40"/>
      <c r="F267" s="172"/>
      <c r="G267" s="172"/>
      <c r="H267" s="172"/>
      <c r="I267" s="172"/>
      <c r="J267" s="172"/>
      <c r="K267" s="82"/>
      <c r="L267" s="82"/>
      <c r="M267" s="101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P267" s="104"/>
      <c r="AR267" s="64"/>
      <c r="AS267" s="120" t="e">
        <f t="shared" si="199"/>
        <v>#REF!</v>
      </c>
      <c r="AT267" s="63" t="s">
        <v>139</v>
      </c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</row>
    <row r="268" spans="3:66" s="98" customFormat="1" ht="20.25" customHeight="1">
      <c r="C268" s="82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3"/>
      <c r="AK268" s="103"/>
      <c r="AP268" s="105"/>
      <c r="AR268" s="64"/>
      <c r="AS268" s="120" t="e">
        <f t="shared" si="199"/>
        <v>#REF!</v>
      </c>
      <c r="AT268" s="63" t="s">
        <v>139</v>
      </c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</row>
    <row r="269" spans="3:66" s="98" customFormat="1" ht="12.75">
      <c r="C269" s="106"/>
      <c r="D269" s="173" t="s">
        <v>88</v>
      </c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3"/>
      <c r="AK269" s="103"/>
      <c r="AL269" s="174"/>
      <c r="AM269" s="174"/>
      <c r="AN269" s="174"/>
      <c r="AO269" s="107"/>
      <c r="AP269" s="107"/>
      <c r="AS269" s="120" t="e">
        <f t="shared" si="199"/>
        <v>#REF!</v>
      </c>
      <c r="AT269" s="63" t="s">
        <v>139</v>
      </c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</row>
    <row r="270" spans="3:66" s="98" customFormat="1">
      <c r="C270" s="106"/>
      <c r="D270" s="70"/>
      <c r="E270" s="106"/>
      <c r="F270" s="70"/>
      <c r="G270" s="88"/>
      <c r="H270" s="88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3"/>
      <c r="AK270" s="103"/>
      <c r="AL270" s="107"/>
      <c r="AM270" s="107"/>
      <c r="AN270" s="107"/>
      <c r="AO270" s="107"/>
      <c r="AP270" s="107"/>
      <c r="AS270" s="120" t="e">
        <f t="shared" si="199"/>
        <v>#REF!</v>
      </c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</row>
    <row r="271" spans="3:66" s="98" customFormat="1">
      <c r="C271" s="106"/>
      <c r="D271" s="70"/>
      <c r="E271" s="106"/>
      <c r="F271" s="70"/>
      <c r="G271" s="88"/>
      <c r="H271" s="88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3"/>
      <c r="AK271" s="103"/>
      <c r="AL271" s="107"/>
      <c r="AM271" s="107"/>
      <c r="AN271" s="107"/>
      <c r="AO271" s="107"/>
      <c r="AP271" s="107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</row>
    <row r="272" spans="3:66" s="103" customFormat="1" ht="12.75" hidden="1" thickBot="1">
      <c r="C272" s="106"/>
      <c r="D272" s="70"/>
      <c r="E272" s="106"/>
      <c r="F272" s="70"/>
      <c r="G272" s="88"/>
      <c r="H272" s="88"/>
      <c r="AL272" s="107"/>
      <c r="AM272" s="107"/>
      <c r="AN272" s="107"/>
      <c r="AO272" s="107"/>
      <c r="AP272" s="107"/>
      <c r="AQ272" s="98"/>
      <c r="AR272" s="98"/>
      <c r="AS272" s="98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</row>
    <row r="273" spans="1:66" s="103" customFormat="1" ht="12.75" hidden="1" thickBot="1">
      <c r="C273" s="106"/>
      <c r="D273" s="108" t="s">
        <v>127</v>
      </c>
      <c r="E273" s="106"/>
      <c r="F273" s="70"/>
      <c r="G273" s="88"/>
      <c r="H273" s="88"/>
      <c r="AL273" s="107"/>
      <c r="AM273" s="107"/>
      <c r="AN273" s="107"/>
      <c r="AO273" s="107"/>
      <c r="AP273" s="107"/>
      <c r="AQ273" s="98"/>
      <c r="AR273" s="98"/>
      <c r="AS273" s="98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70"/>
      <c r="BK273" s="70"/>
      <c r="BL273" s="70"/>
      <c r="BM273" s="70"/>
      <c r="BN273" s="70"/>
    </row>
    <row r="274" spans="1:66" s="103" customFormat="1" hidden="1">
      <c r="C274" s="106"/>
      <c r="D274" s="109" t="s">
        <v>17</v>
      </c>
      <c r="E274" s="106"/>
      <c r="F274" s="70"/>
      <c r="G274" s="88"/>
      <c r="H274" s="88"/>
      <c r="AL274" s="107"/>
      <c r="AM274" s="107"/>
      <c r="AN274" s="107"/>
      <c r="AO274" s="107"/>
      <c r="AP274" s="107"/>
      <c r="AQ274" s="98"/>
      <c r="AR274" s="98"/>
      <c r="AS274" s="98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</row>
    <row r="275" spans="1:66" s="103" customFormat="1" hidden="1">
      <c r="C275" s="106"/>
      <c r="D275" s="109" t="s">
        <v>19</v>
      </c>
      <c r="E275" s="106"/>
      <c r="F275" s="70"/>
      <c r="G275" s="88"/>
      <c r="H275" s="88"/>
      <c r="AL275" s="107"/>
      <c r="AM275" s="107"/>
      <c r="AN275" s="107"/>
      <c r="AO275" s="107"/>
      <c r="AP275" s="107"/>
      <c r="AQ275" s="98"/>
      <c r="AR275" s="98"/>
      <c r="AS275" s="98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  <c r="BI275" s="70"/>
      <c r="BJ275" s="70"/>
      <c r="BK275" s="70"/>
      <c r="BL275" s="70"/>
      <c r="BM275" s="70"/>
      <c r="BN275" s="70"/>
    </row>
    <row r="276" spans="1:66" s="103" customFormat="1" hidden="1">
      <c r="C276" s="106"/>
      <c r="D276" s="109" t="s">
        <v>20</v>
      </c>
      <c r="E276" s="106"/>
      <c r="F276" s="70"/>
      <c r="G276" s="88"/>
      <c r="H276" s="88"/>
      <c r="AL276" s="107"/>
      <c r="AM276" s="107"/>
      <c r="AN276" s="107"/>
      <c r="AO276" s="107"/>
      <c r="AP276" s="107"/>
      <c r="AQ276" s="98"/>
      <c r="AR276" s="98"/>
      <c r="AS276" s="98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  <c r="BI276" s="70"/>
      <c r="BJ276" s="70"/>
      <c r="BK276" s="70"/>
      <c r="BL276" s="70"/>
      <c r="BM276" s="70"/>
      <c r="BN276" s="70"/>
    </row>
    <row r="277" spans="1:66" s="103" customFormat="1" hidden="1">
      <c r="C277" s="106"/>
      <c r="D277" s="109" t="s">
        <v>21</v>
      </c>
      <c r="E277" s="106"/>
      <c r="F277" s="70"/>
      <c r="G277" s="88"/>
      <c r="H277" s="88"/>
      <c r="AL277" s="107"/>
      <c r="AM277" s="107"/>
      <c r="AN277" s="107"/>
      <c r="AO277" s="107"/>
      <c r="AP277" s="107"/>
      <c r="AQ277" s="98"/>
      <c r="AR277" s="98"/>
      <c r="AS277" s="98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</row>
    <row r="278" spans="1:66" s="103" customFormat="1" hidden="1">
      <c r="C278" s="106"/>
      <c r="D278" s="109" t="s">
        <v>22</v>
      </c>
      <c r="E278" s="106"/>
      <c r="F278" s="70"/>
      <c r="G278" s="88"/>
      <c r="H278" s="88"/>
      <c r="AL278" s="107"/>
      <c r="AM278" s="107"/>
      <c r="AN278" s="107"/>
      <c r="AO278" s="107"/>
      <c r="AP278" s="107"/>
      <c r="AQ278" s="98"/>
      <c r="AR278" s="98"/>
      <c r="AS278" s="98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</row>
    <row r="279" spans="1:66" s="103" customFormat="1" ht="48" hidden="1">
      <c r="A279" s="103" t="s">
        <v>31</v>
      </c>
      <c r="C279" s="106"/>
      <c r="D279" s="109" t="s">
        <v>23</v>
      </c>
      <c r="E279" s="106"/>
      <c r="F279" s="70"/>
      <c r="G279" s="88"/>
      <c r="H279" s="88"/>
      <c r="AL279" s="107"/>
      <c r="AM279" s="107"/>
      <c r="AN279" s="107"/>
      <c r="AO279" s="107"/>
      <c r="AP279" s="107"/>
      <c r="AQ279" s="98"/>
      <c r="AR279" s="98"/>
      <c r="AS279" s="98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</row>
    <row r="280" spans="1:66" s="103" customFormat="1" hidden="1">
      <c r="C280" s="106"/>
      <c r="D280" s="109" t="s">
        <v>24</v>
      </c>
      <c r="E280" s="106"/>
      <c r="F280" s="70"/>
      <c r="G280" s="88"/>
      <c r="H280" s="88"/>
      <c r="AL280" s="107"/>
      <c r="AM280" s="107"/>
      <c r="AN280" s="107"/>
      <c r="AO280" s="107"/>
      <c r="AP280" s="107"/>
      <c r="AQ280" s="98"/>
      <c r="AR280" s="98"/>
      <c r="AS280" s="98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  <c r="BI280" s="70"/>
      <c r="BJ280" s="70"/>
      <c r="BK280" s="70"/>
      <c r="BL280" s="70"/>
      <c r="BM280" s="70"/>
      <c r="BN280" s="70"/>
    </row>
    <row r="281" spans="1:66" s="103" customFormat="1" hidden="1">
      <c r="C281" s="106"/>
      <c r="D281" s="109" t="s">
        <v>25</v>
      </c>
      <c r="E281" s="106"/>
      <c r="F281" s="70"/>
      <c r="G281" s="88"/>
      <c r="H281" s="88"/>
      <c r="AL281" s="107"/>
      <c r="AM281" s="107"/>
      <c r="AN281" s="107"/>
      <c r="AO281" s="107"/>
      <c r="AP281" s="107"/>
      <c r="AQ281" s="98"/>
      <c r="AR281" s="98"/>
      <c r="AS281" s="98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70"/>
      <c r="BK281" s="70"/>
      <c r="BL281" s="70"/>
      <c r="BM281" s="70"/>
      <c r="BN281" s="70"/>
    </row>
    <row r="282" spans="1:66" s="103" customFormat="1" hidden="1">
      <c r="C282" s="106"/>
      <c r="D282" s="109" t="s">
        <v>128</v>
      </c>
      <c r="E282" s="106"/>
      <c r="F282" s="70"/>
      <c r="G282" s="88"/>
      <c r="H282" s="88"/>
      <c r="AL282" s="107"/>
      <c r="AM282" s="107"/>
      <c r="AN282" s="107"/>
      <c r="AO282" s="107"/>
      <c r="AP282" s="107"/>
      <c r="AQ282" s="98"/>
      <c r="AR282" s="98"/>
      <c r="AS282" s="98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70"/>
      <c r="BK282" s="70"/>
      <c r="BL282" s="70"/>
      <c r="BM282" s="70"/>
      <c r="BN282" s="70"/>
    </row>
    <row r="283" spans="1:66" s="103" customFormat="1" hidden="1">
      <c r="C283" s="106"/>
      <c r="D283" s="109" t="s">
        <v>129</v>
      </c>
      <c r="E283" s="106"/>
      <c r="F283" s="70"/>
      <c r="G283" s="88"/>
      <c r="H283" s="88"/>
      <c r="AL283" s="107"/>
      <c r="AM283" s="107"/>
      <c r="AN283" s="107"/>
      <c r="AO283" s="107"/>
      <c r="AP283" s="107"/>
      <c r="AQ283" s="98"/>
      <c r="AR283" s="98"/>
      <c r="AS283" s="98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</row>
    <row r="284" spans="1:66" s="103" customFormat="1" hidden="1">
      <c r="C284" s="106"/>
      <c r="D284" s="109" t="s">
        <v>130</v>
      </c>
      <c r="E284" s="106"/>
      <c r="F284" s="70"/>
      <c r="G284" s="88"/>
      <c r="H284" s="88"/>
      <c r="AL284" s="107"/>
      <c r="AM284" s="107"/>
      <c r="AN284" s="107"/>
      <c r="AO284" s="107"/>
      <c r="AP284" s="107"/>
      <c r="AQ284" s="98"/>
      <c r="AR284" s="98"/>
      <c r="AS284" s="98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</row>
    <row r="285" spans="1:66" s="103" customFormat="1" hidden="1">
      <c r="C285" s="106"/>
      <c r="D285" s="109" t="s">
        <v>131</v>
      </c>
      <c r="E285" s="106"/>
      <c r="F285" s="70"/>
      <c r="G285" s="88"/>
      <c r="H285" s="88"/>
      <c r="AL285" s="107"/>
      <c r="AM285" s="107"/>
      <c r="AN285" s="107"/>
      <c r="AO285" s="107"/>
      <c r="AP285" s="107"/>
      <c r="AQ285" s="98"/>
      <c r="AR285" s="98"/>
      <c r="AS285" s="98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</row>
    <row r="286" spans="1:66" s="103" customFormat="1" hidden="1">
      <c r="C286" s="106"/>
      <c r="D286" s="109" t="s">
        <v>132</v>
      </c>
      <c r="E286" s="106"/>
      <c r="F286" s="70"/>
      <c r="G286" s="88"/>
      <c r="H286" s="88"/>
      <c r="AL286" s="107"/>
      <c r="AM286" s="107"/>
      <c r="AN286" s="107"/>
      <c r="AO286" s="107"/>
      <c r="AP286" s="107"/>
      <c r="AQ286" s="98"/>
      <c r="AR286" s="98"/>
      <c r="AS286" s="98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</row>
    <row r="287" spans="1:66" s="103" customFormat="1" hidden="1">
      <c r="C287" s="106"/>
      <c r="D287" s="109" t="s">
        <v>133</v>
      </c>
      <c r="E287" s="106"/>
      <c r="F287" s="70"/>
      <c r="G287" s="88"/>
      <c r="H287" s="88"/>
      <c r="AL287" s="107"/>
      <c r="AM287" s="107"/>
      <c r="AN287" s="107"/>
      <c r="AO287" s="107"/>
      <c r="AP287" s="107"/>
      <c r="AQ287" s="98"/>
      <c r="AR287" s="98"/>
      <c r="AS287" s="98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70"/>
      <c r="BK287" s="70"/>
      <c r="BL287" s="70"/>
      <c r="BM287" s="70"/>
      <c r="BN287" s="70"/>
    </row>
    <row r="288" spans="1:66" s="103" customFormat="1" hidden="1">
      <c r="C288" s="106"/>
      <c r="D288" s="109" t="s">
        <v>134</v>
      </c>
      <c r="E288" s="106"/>
      <c r="F288" s="70"/>
      <c r="G288" s="88"/>
      <c r="H288" s="88"/>
      <c r="AL288" s="107"/>
      <c r="AM288" s="107"/>
      <c r="AN288" s="107"/>
      <c r="AO288" s="107"/>
      <c r="AP288" s="107"/>
      <c r="AQ288" s="98"/>
      <c r="AR288" s="98"/>
      <c r="AS288" s="98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</row>
    <row r="289" spans="3:66" s="103" customFormat="1" hidden="1">
      <c r="C289" s="106"/>
      <c r="D289" s="109" t="s">
        <v>135</v>
      </c>
      <c r="E289" s="106"/>
      <c r="F289" s="70"/>
      <c r="G289" s="88"/>
      <c r="H289" s="88"/>
      <c r="AL289" s="107"/>
      <c r="AM289" s="107"/>
      <c r="AN289" s="107"/>
      <c r="AO289" s="107"/>
      <c r="AP289" s="107"/>
      <c r="AQ289" s="98"/>
      <c r="AR289" s="98"/>
      <c r="AS289" s="98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</row>
    <row r="290" spans="3:66" s="103" customFormat="1" hidden="1">
      <c r="C290" s="106"/>
      <c r="D290" s="109" t="s">
        <v>136</v>
      </c>
      <c r="E290" s="106"/>
      <c r="F290" s="70"/>
      <c r="G290" s="88"/>
      <c r="H290" s="88"/>
      <c r="AL290" s="107"/>
      <c r="AM290" s="107"/>
      <c r="AN290" s="107"/>
      <c r="AO290" s="107"/>
      <c r="AP290" s="107"/>
      <c r="AQ290" s="98"/>
      <c r="AR290" s="98"/>
      <c r="AS290" s="98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</row>
    <row r="291" spans="3:66" s="103" customFormat="1" hidden="1">
      <c r="C291" s="106"/>
      <c r="D291" s="109" t="s">
        <v>137</v>
      </c>
      <c r="E291" s="106"/>
      <c r="F291" s="70"/>
      <c r="G291" s="88"/>
      <c r="H291" s="88"/>
      <c r="AL291" s="107"/>
      <c r="AM291" s="107"/>
      <c r="AN291" s="107"/>
      <c r="AO291" s="107"/>
      <c r="AP291" s="107"/>
      <c r="AQ291" s="98"/>
      <c r="AR291" s="98"/>
      <c r="AS291" s="98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</row>
    <row r="292" spans="3:66" s="103" customFormat="1" ht="12.75" hidden="1" thickBot="1">
      <c r="C292" s="106"/>
      <c r="D292" s="110" t="s">
        <v>138</v>
      </c>
      <c r="E292" s="106"/>
      <c r="F292" s="70"/>
      <c r="G292" s="88"/>
      <c r="H292" s="88"/>
      <c r="AL292" s="107"/>
      <c r="AM292" s="107"/>
      <c r="AN292" s="107"/>
      <c r="AO292" s="107"/>
      <c r="AP292" s="107"/>
      <c r="AQ292" s="98"/>
      <c r="AR292" s="98"/>
      <c r="AS292" s="98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</row>
    <row r="293" spans="3:66" s="103" customFormat="1" hidden="1">
      <c r="C293" s="106"/>
      <c r="D293" s="70"/>
      <c r="E293" s="106"/>
      <c r="F293" s="70"/>
      <c r="G293" s="88"/>
      <c r="H293" s="88"/>
      <c r="AL293" s="107"/>
      <c r="AM293" s="107"/>
      <c r="AN293" s="107"/>
      <c r="AO293" s="107"/>
      <c r="AP293" s="107"/>
      <c r="AQ293" s="98"/>
      <c r="AR293" s="98"/>
      <c r="AS293" s="98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</row>
    <row r="294" spans="3:66" s="103" customFormat="1" hidden="1">
      <c r="C294" s="106"/>
      <c r="D294" s="70"/>
      <c r="E294" s="106"/>
      <c r="F294" s="70"/>
      <c r="G294" s="88"/>
      <c r="H294" s="88"/>
      <c r="AL294" s="107"/>
      <c r="AM294" s="107"/>
      <c r="AN294" s="107"/>
      <c r="AO294" s="107"/>
      <c r="AP294" s="107"/>
      <c r="AQ294" s="98"/>
      <c r="AR294" s="98"/>
      <c r="AS294" s="98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  <c r="BI294" s="70"/>
      <c r="BJ294" s="70"/>
      <c r="BK294" s="70"/>
      <c r="BL294" s="70"/>
      <c r="BM294" s="70"/>
      <c r="BN294" s="70"/>
    </row>
    <row r="295" spans="3:66" s="103" customFormat="1">
      <c r="C295" s="106"/>
      <c r="D295" s="70"/>
      <c r="E295" s="106"/>
      <c r="F295" s="70"/>
      <c r="G295" s="88"/>
      <c r="H295" s="88"/>
      <c r="AL295" s="107"/>
      <c r="AM295" s="107"/>
      <c r="AN295" s="107"/>
      <c r="AO295" s="107"/>
      <c r="AP295" s="107"/>
      <c r="AQ295" s="98"/>
      <c r="AR295" s="98"/>
      <c r="AS295" s="98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  <c r="BI295" s="70"/>
      <c r="BJ295" s="70"/>
      <c r="BK295" s="70"/>
      <c r="BL295" s="70"/>
      <c r="BM295" s="70"/>
      <c r="BN295" s="70"/>
    </row>
    <row r="296" spans="3:66" s="103" customFormat="1">
      <c r="C296" s="106"/>
      <c r="D296" s="70"/>
      <c r="E296" s="106"/>
      <c r="F296" s="70"/>
      <c r="G296" s="88"/>
      <c r="H296" s="88"/>
      <c r="AL296" s="107"/>
      <c r="AM296" s="107"/>
      <c r="AN296" s="107"/>
      <c r="AO296" s="107"/>
      <c r="AP296" s="107"/>
      <c r="AQ296" s="98"/>
      <c r="AR296" s="98"/>
      <c r="AS296" s="98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  <c r="BI296" s="70"/>
      <c r="BJ296" s="70"/>
      <c r="BK296" s="70"/>
      <c r="BL296" s="70"/>
      <c r="BM296" s="70"/>
      <c r="BN296" s="70"/>
    </row>
    <row r="297" spans="3:66" s="103" customFormat="1">
      <c r="C297" s="106"/>
      <c r="D297" s="70"/>
      <c r="E297" s="106"/>
      <c r="F297" s="70"/>
      <c r="G297" s="88"/>
      <c r="H297" s="88"/>
      <c r="AL297" s="107"/>
      <c r="AM297" s="107"/>
      <c r="AN297" s="107"/>
      <c r="AO297" s="107"/>
      <c r="AP297" s="107"/>
      <c r="AQ297" s="98"/>
      <c r="AR297" s="98"/>
      <c r="AS297" s="98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70"/>
      <c r="BK297" s="70"/>
      <c r="BL297" s="70"/>
      <c r="BM297" s="70"/>
      <c r="BN297" s="70"/>
    </row>
    <row r="298" spans="3:66" s="103" customFormat="1">
      <c r="C298" s="106"/>
      <c r="D298" s="70"/>
      <c r="E298" s="106"/>
      <c r="F298" s="70"/>
      <c r="G298" s="88"/>
      <c r="H298" s="88"/>
      <c r="AL298" s="107"/>
      <c r="AM298" s="107"/>
      <c r="AN298" s="107"/>
      <c r="AO298" s="107"/>
      <c r="AP298" s="107"/>
      <c r="AQ298" s="98"/>
      <c r="AR298" s="98"/>
      <c r="AS298" s="98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70"/>
      <c r="BK298" s="70"/>
      <c r="BL298" s="70"/>
      <c r="BM298" s="70"/>
      <c r="BN298" s="70"/>
    </row>
    <row r="299" spans="3:66" s="103" customFormat="1">
      <c r="C299" s="106"/>
      <c r="D299" s="70"/>
      <c r="E299" s="106"/>
      <c r="F299" s="70"/>
      <c r="G299" s="88"/>
      <c r="H299" s="88"/>
      <c r="AL299" s="107"/>
      <c r="AM299" s="107"/>
      <c r="AN299" s="107"/>
      <c r="AO299" s="107"/>
      <c r="AP299" s="107"/>
      <c r="AQ299" s="98"/>
      <c r="AR299" s="98"/>
      <c r="AS299" s="98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70"/>
      <c r="BK299" s="70"/>
      <c r="BL299" s="70"/>
      <c r="BM299" s="70"/>
      <c r="BN299" s="70"/>
    </row>
    <row r="300" spans="3:66" s="103" customFormat="1">
      <c r="C300" s="106"/>
      <c r="D300" s="70"/>
      <c r="E300" s="106"/>
      <c r="F300" s="70"/>
      <c r="G300" s="88"/>
      <c r="H300" s="88"/>
      <c r="AL300" s="107"/>
      <c r="AM300" s="107"/>
      <c r="AN300" s="107"/>
      <c r="AO300" s="107"/>
      <c r="AP300" s="107"/>
      <c r="AQ300" s="98"/>
      <c r="AR300" s="98"/>
      <c r="AS300" s="98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70"/>
      <c r="BM300" s="70"/>
      <c r="BN300" s="70"/>
    </row>
    <row r="301" spans="3:66" s="103" customFormat="1">
      <c r="C301" s="106"/>
      <c r="D301" s="70"/>
      <c r="E301" s="106"/>
      <c r="F301" s="70"/>
      <c r="G301" s="88"/>
      <c r="H301" s="88"/>
      <c r="AL301" s="107"/>
      <c r="AM301" s="107"/>
      <c r="AN301" s="107"/>
      <c r="AO301" s="107"/>
      <c r="AP301" s="107"/>
      <c r="AQ301" s="98"/>
      <c r="AR301" s="98"/>
      <c r="AS301" s="98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70"/>
      <c r="BK301" s="70"/>
      <c r="BL301" s="70"/>
      <c r="BM301" s="70"/>
      <c r="BN301" s="70"/>
    </row>
    <row r="302" spans="3:66" s="103" customFormat="1">
      <c r="C302" s="106"/>
      <c r="D302" s="70"/>
      <c r="E302" s="106"/>
      <c r="F302" s="70"/>
      <c r="G302" s="88"/>
      <c r="H302" s="88"/>
      <c r="AL302" s="107"/>
      <c r="AM302" s="107"/>
      <c r="AN302" s="107"/>
      <c r="AO302" s="107"/>
      <c r="AP302" s="107"/>
      <c r="AQ302" s="98"/>
      <c r="AR302" s="98"/>
      <c r="AS302" s="98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  <c r="BH302" s="70"/>
      <c r="BI302" s="70"/>
      <c r="BJ302" s="70"/>
      <c r="BK302" s="70"/>
      <c r="BL302" s="70"/>
      <c r="BM302" s="70"/>
      <c r="BN302" s="70"/>
    </row>
    <row r="303" spans="3:66" s="103" customFormat="1">
      <c r="C303" s="106"/>
      <c r="D303" s="70"/>
      <c r="E303" s="106"/>
      <c r="F303" s="70"/>
      <c r="G303" s="88"/>
      <c r="H303" s="88"/>
      <c r="AL303" s="107"/>
      <c r="AM303" s="107"/>
      <c r="AN303" s="107"/>
      <c r="AO303" s="107"/>
      <c r="AP303" s="107"/>
      <c r="AQ303" s="98"/>
      <c r="AR303" s="98"/>
      <c r="AS303" s="98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  <c r="BI303" s="70"/>
      <c r="BJ303" s="70"/>
      <c r="BK303" s="70"/>
      <c r="BL303" s="70"/>
      <c r="BM303" s="70"/>
      <c r="BN303" s="70"/>
    </row>
    <row r="304" spans="3:66" s="103" customFormat="1">
      <c r="C304" s="106"/>
      <c r="D304" s="70"/>
      <c r="E304" s="106"/>
      <c r="F304" s="70"/>
      <c r="G304" s="88"/>
      <c r="H304" s="88"/>
      <c r="AL304" s="107"/>
      <c r="AM304" s="107"/>
      <c r="AN304" s="107"/>
      <c r="AO304" s="107"/>
      <c r="AP304" s="107"/>
      <c r="AQ304" s="98"/>
      <c r="AR304" s="98"/>
      <c r="AS304" s="98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  <c r="BH304" s="70"/>
      <c r="BI304" s="70"/>
      <c r="BJ304" s="70"/>
      <c r="BK304" s="70"/>
      <c r="BL304" s="70"/>
      <c r="BM304" s="70"/>
      <c r="BN304" s="70"/>
    </row>
    <row r="305" spans="3:66" s="103" customFormat="1">
      <c r="C305" s="106"/>
      <c r="D305" s="70"/>
      <c r="E305" s="106"/>
      <c r="F305" s="70"/>
      <c r="G305" s="88"/>
      <c r="H305" s="88"/>
      <c r="AL305" s="107"/>
      <c r="AM305" s="107"/>
      <c r="AN305" s="107"/>
      <c r="AO305" s="107"/>
      <c r="AP305" s="107"/>
      <c r="AQ305" s="98"/>
      <c r="AR305" s="98"/>
      <c r="AS305" s="98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  <c r="BH305" s="70"/>
      <c r="BI305" s="70"/>
      <c r="BJ305" s="70"/>
      <c r="BK305" s="70"/>
      <c r="BL305" s="70"/>
      <c r="BM305" s="70"/>
      <c r="BN305" s="70"/>
    </row>
    <row r="306" spans="3:66" s="103" customFormat="1">
      <c r="C306" s="106"/>
      <c r="D306" s="70"/>
      <c r="E306" s="106"/>
      <c r="F306" s="70"/>
      <c r="G306" s="88"/>
      <c r="H306" s="88"/>
      <c r="AL306" s="107"/>
      <c r="AM306" s="107"/>
      <c r="AN306" s="107"/>
      <c r="AO306" s="107"/>
      <c r="AP306" s="107"/>
      <c r="AQ306" s="98"/>
      <c r="AR306" s="98"/>
      <c r="AS306" s="98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</row>
    <row r="307" spans="3:66" s="103" customFormat="1">
      <c r="C307" s="106"/>
      <c r="D307" s="70"/>
      <c r="E307" s="106"/>
      <c r="F307" s="70"/>
      <c r="G307" s="88"/>
      <c r="H307" s="88"/>
      <c r="AL307" s="107"/>
      <c r="AM307" s="107"/>
      <c r="AN307" s="107"/>
      <c r="AO307" s="107"/>
      <c r="AP307" s="107"/>
      <c r="AQ307" s="98"/>
      <c r="AR307" s="98"/>
      <c r="AS307" s="98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</row>
    <row r="308" spans="3:66" s="103" customFormat="1">
      <c r="C308" s="106"/>
      <c r="D308" s="70"/>
      <c r="E308" s="106"/>
      <c r="F308" s="70"/>
      <c r="G308" s="88"/>
      <c r="H308" s="88"/>
      <c r="AL308" s="107"/>
      <c r="AM308" s="107"/>
      <c r="AN308" s="107"/>
      <c r="AO308" s="107"/>
      <c r="AP308" s="107"/>
      <c r="AQ308" s="98"/>
      <c r="AR308" s="98"/>
      <c r="AS308" s="98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</row>
    <row r="309" spans="3:66" s="103" customFormat="1">
      <c r="C309" s="106"/>
      <c r="D309" s="70"/>
      <c r="E309" s="106"/>
      <c r="F309" s="70"/>
      <c r="G309" s="88"/>
      <c r="H309" s="88"/>
      <c r="AL309" s="107"/>
      <c r="AM309" s="107"/>
      <c r="AN309" s="107"/>
      <c r="AO309" s="107"/>
      <c r="AP309" s="107"/>
      <c r="AQ309" s="98"/>
      <c r="AR309" s="98"/>
      <c r="AS309" s="98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  <c r="BH309" s="70"/>
      <c r="BI309" s="70"/>
      <c r="BJ309" s="70"/>
      <c r="BK309" s="70"/>
      <c r="BL309" s="70"/>
      <c r="BM309" s="70"/>
      <c r="BN309" s="70"/>
    </row>
    <row r="310" spans="3:66" s="103" customFormat="1">
      <c r="C310" s="106"/>
      <c r="D310" s="70"/>
      <c r="E310" s="106"/>
      <c r="F310" s="70"/>
      <c r="G310" s="88"/>
      <c r="H310" s="88"/>
      <c r="AL310" s="107"/>
      <c r="AM310" s="107"/>
      <c r="AN310" s="107"/>
      <c r="AO310" s="107"/>
      <c r="AP310" s="107"/>
      <c r="AQ310" s="98"/>
      <c r="AR310" s="98"/>
      <c r="AS310" s="98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  <c r="BH310" s="70"/>
      <c r="BI310" s="70"/>
      <c r="BJ310" s="70"/>
      <c r="BK310" s="70"/>
      <c r="BL310" s="70"/>
      <c r="BM310" s="70"/>
      <c r="BN310" s="70"/>
    </row>
    <row r="311" spans="3:66" s="103" customFormat="1">
      <c r="C311" s="106"/>
      <c r="D311" s="70"/>
      <c r="E311" s="106"/>
      <c r="F311" s="70"/>
      <c r="G311" s="88"/>
      <c r="H311" s="88"/>
      <c r="AL311" s="107"/>
      <c r="AM311" s="107"/>
      <c r="AN311" s="107"/>
      <c r="AO311" s="107"/>
      <c r="AP311" s="107"/>
      <c r="AQ311" s="98"/>
      <c r="AR311" s="98"/>
      <c r="AS311" s="98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  <c r="BH311" s="70"/>
      <c r="BI311" s="70"/>
      <c r="BJ311" s="70"/>
      <c r="BK311" s="70"/>
      <c r="BL311" s="70"/>
      <c r="BM311" s="70"/>
      <c r="BN311" s="70"/>
    </row>
    <row r="312" spans="3:66" s="103" customFormat="1">
      <c r="C312" s="106"/>
      <c r="D312" s="70"/>
      <c r="E312" s="106"/>
      <c r="F312" s="70"/>
      <c r="G312" s="88"/>
      <c r="H312" s="88"/>
      <c r="AL312" s="107"/>
      <c r="AM312" s="107"/>
      <c r="AN312" s="107"/>
      <c r="AO312" s="107"/>
      <c r="AP312" s="107"/>
      <c r="AQ312" s="98"/>
      <c r="AR312" s="98"/>
      <c r="AS312" s="98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</row>
    <row r="313" spans="3:66" s="103" customFormat="1">
      <c r="C313" s="106"/>
      <c r="D313" s="70"/>
      <c r="E313" s="106"/>
      <c r="F313" s="70"/>
      <c r="G313" s="88"/>
      <c r="H313" s="88"/>
      <c r="AL313" s="107"/>
      <c r="AM313" s="107"/>
      <c r="AN313" s="107"/>
      <c r="AO313" s="107"/>
      <c r="AP313" s="107"/>
      <c r="AQ313" s="98"/>
      <c r="AR313" s="98"/>
      <c r="AS313" s="98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</row>
    <row r="314" spans="3:66" s="103" customFormat="1">
      <c r="C314" s="106"/>
      <c r="D314" s="70"/>
      <c r="E314" s="106"/>
      <c r="F314" s="70"/>
      <c r="G314" s="88"/>
      <c r="H314" s="88"/>
      <c r="AL314" s="107"/>
      <c r="AM314" s="107"/>
      <c r="AN314" s="107"/>
      <c r="AO314" s="107"/>
      <c r="AP314" s="107"/>
      <c r="AQ314" s="98"/>
      <c r="AR314" s="98"/>
      <c r="AS314" s="98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</row>
    <row r="315" spans="3:66" s="103" customFormat="1">
      <c r="C315" s="106"/>
      <c r="D315" s="70"/>
      <c r="E315" s="106"/>
      <c r="F315" s="70"/>
      <c r="G315" s="88"/>
      <c r="H315" s="88"/>
      <c r="AL315" s="107"/>
      <c r="AM315" s="107"/>
      <c r="AN315" s="107"/>
      <c r="AO315" s="107"/>
      <c r="AP315" s="107"/>
      <c r="AQ315" s="98"/>
      <c r="AR315" s="98"/>
      <c r="AS315" s="98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</row>
    <row r="316" spans="3:66" s="103" customFormat="1">
      <c r="C316" s="106"/>
      <c r="D316" s="70"/>
      <c r="E316" s="106"/>
      <c r="F316" s="70"/>
      <c r="G316" s="88"/>
      <c r="H316" s="88"/>
      <c r="AL316" s="107"/>
      <c r="AM316" s="107"/>
      <c r="AN316" s="107"/>
      <c r="AO316" s="107"/>
      <c r="AP316" s="107"/>
      <c r="AQ316" s="98"/>
      <c r="AR316" s="98"/>
      <c r="AS316" s="98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70"/>
      <c r="BK316" s="70"/>
      <c r="BL316" s="70"/>
      <c r="BM316" s="70"/>
      <c r="BN316" s="70"/>
    </row>
    <row r="317" spans="3:66" s="103" customFormat="1">
      <c r="C317" s="106"/>
      <c r="D317" s="70"/>
      <c r="E317" s="106"/>
      <c r="F317" s="70"/>
      <c r="G317" s="93"/>
      <c r="H317" s="93"/>
      <c r="AL317" s="107"/>
      <c r="AM317" s="107"/>
      <c r="AN317" s="107"/>
      <c r="AO317" s="107"/>
      <c r="AP317" s="107"/>
      <c r="AQ317" s="98"/>
      <c r="AR317" s="98"/>
      <c r="AS317" s="98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  <c r="BM317" s="70"/>
      <c r="BN317" s="70"/>
    </row>
    <row r="318" spans="3:66" s="103" customFormat="1">
      <c r="C318" s="106"/>
      <c r="D318" s="70"/>
      <c r="E318" s="106"/>
      <c r="F318" s="70"/>
      <c r="G318" s="93"/>
      <c r="H318" s="93"/>
      <c r="AL318" s="107"/>
      <c r="AM318" s="107"/>
      <c r="AN318" s="107"/>
      <c r="AO318" s="107"/>
      <c r="AP318" s="107"/>
      <c r="AQ318" s="98"/>
      <c r="AR318" s="98"/>
      <c r="AS318" s="98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</row>
    <row r="319" spans="3:66" s="103" customFormat="1">
      <c r="C319" s="106"/>
      <c r="D319" s="70"/>
      <c r="E319" s="106"/>
      <c r="F319" s="70"/>
      <c r="G319" s="88"/>
      <c r="H319" s="88"/>
      <c r="AL319" s="107"/>
      <c r="AM319" s="107"/>
      <c r="AN319" s="107"/>
      <c r="AO319" s="107"/>
      <c r="AP319" s="107"/>
      <c r="AQ319" s="98"/>
      <c r="AR319" s="98"/>
      <c r="AS319" s="98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</row>
    <row r="320" spans="3:66" s="103" customFormat="1">
      <c r="C320" s="106"/>
      <c r="D320" s="70"/>
      <c r="E320" s="106"/>
      <c r="F320" s="70"/>
      <c r="G320" s="88"/>
      <c r="H320" s="88"/>
      <c r="AL320" s="107"/>
      <c r="AM320" s="107"/>
      <c r="AN320" s="107"/>
      <c r="AO320" s="107"/>
      <c r="AP320" s="107"/>
      <c r="AQ320" s="98"/>
      <c r="AR320" s="98"/>
      <c r="AS320" s="98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</row>
    <row r="321" spans="3:66" s="103" customFormat="1">
      <c r="C321" s="106"/>
      <c r="D321" s="70"/>
      <c r="E321" s="106"/>
      <c r="F321" s="70"/>
      <c r="G321" s="88"/>
      <c r="H321" s="88"/>
      <c r="AL321" s="107"/>
      <c r="AM321" s="107"/>
      <c r="AN321" s="107"/>
      <c r="AO321" s="107"/>
      <c r="AP321" s="107"/>
      <c r="AQ321" s="98"/>
      <c r="AR321" s="98"/>
      <c r="AS321" s="98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</row>
    <row r="322" spans="3:66" s="103" customFormat="1">
      <c r="C322" s="106"/>
      <c r="D322" s="70"/>
      <c r="E322" s="106"/>
      <c r="F322" s="70"/>
      <c r="G322" s="88"/>
      <c r="H322" s="88"/>
      <c r="AL322" s="107"/>
      <c r="AM322" s="107"/>
      <c r="AN322" s="107"/>
      <c r="AO322" s="107"/>
      <c r="AP322" s="107"/>
      <c r="AQ322" s="98"/>
      <c r="AR322" s="98"/>
      <c r="AS322" s="98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70"/>
      <c r="BK322" s="70"/>
      <c r="BL322" s="70"/>
      <c r="BM322" s="70"/>
      <c r="BN322" s="70"/>
    </row>
    <row r="323" spans="3:66" s="103" customFormat="1">
      <c r="C323" s="106"/>
      <c r="D323" s="70"/>
      <c r="E323" s="106"/>
      <c r="F323" s="70"/>
      <c r="G323" s="88"/>
      <c r="H323" s="88"/>
      <c r="AL323" s="107"/>
      <c r="AM323" s="107"/>
      <c r="AN323" s="107"/>
      <c r="AO323" s="107"/>
      <c r="AP323" s="107"/>
      <c r="AQ323" s="98"/>
      <c r="AR323" s="98"/>
      <c r="AS323" s="98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70"/>
      <c r="BK323" s="70"/>
      <c r="BL323" s="70"/>
      <c r="BM323" s="70"/>
      <c r="BN323" s="70"/>
    </row>
    <row r="324" spans="3:66" s="103" customFormat="1">
      <c r="C324" s="106"/>
      <c r="D324" s="70"/>
      <c r="E324" s="106"/>
      <c r="F324" s="70"/>
      <c r="G324" s="93"/>
      <c r="H324" s="93"/>
      <c r="AL324" s="107"/>
      <c r="AM324" s="107"/>
      <c r="AN324" s="107"/>
      <c r="AO324" s="107"/>
      <c r="AP324" s="107"/>
      <c r="AQ324" s="98"/>
      <c r="AR324" s="98"/>
      <c r="AS324" s="98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  <c r="BI324" s="70"/>
      <c r="BJ324" s="70"/>
      <c r="BK324" s="70"/>
      <c r="BL324" s="70"/>
      <c r="BM324" s="70"/>
      <c r="BN324" s="70"/>
    </row>
    <row r="325" spans="3:66" s="103" customFormat="1">
      <c r="C325" s="106"/>
      <c r="D325" s="70"/>
      <c r="E325" s="106"/>
      <c r="F325" s="70"/>
      <c r="G325" s="88"/>
      <c r="H325" s="88"/>
      <c r="AL325" s="107"/>
      <c r="AM325" s="107"/>
      <c r="AN325" s="107"/>
      <c r="AO325" s="107"/>
      <c r="AP325" s="107"/>
      <c r="AQ325" s="98"/>
      <c r="AR325" s="98"/>
      <c r="AS325" s="98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  <c r="BI325" s="70"/>
      <c r="BJ325" s="70"/>
      <c r="BK325" s="70"/>
      <c r="BL325" s="70"/>
      <c r="BM325" s="70"/>
      <c r="BN325" s="70"/>
    </row>
    <row r="326" spans="3:66" s="103" customFormat="1">
      <c r="C326" s="106"/>
      <c r="D326" s="70"/>
      <c r="E326" s="106"/>
      <c r="F326" s="70"/>
      <c r="G326" s="88"/>
      <c r="H326" s="88"/>
      <c r="AL326" s="107"/>
      <c r="AM326" s="107"/>
      <c r="AN326" s="107"/>
      <c r="AO326" s="107"/>
      <c r="AP326" s="107"/>
      <c r="AQ326" s="98"/>
      <c r="AR326" s="98"/>
      <c r="AS326" s="98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70"/>
      <c r="BM326" s="70"/>
      <c r="BN326" s="70"/>
    </row>
    <row r="327" spans="3:66" s="103" customFormat="1">
      <c r="C327" s="106"/>
      <c r="D327" s="70"/>
      <c r="E327" s="106"/>
      <c r="F327" s="70"/>
      <c r="G327" s="88"/>
      <c r="H327" s="88"/>
      <c r="AL327" s="107"/>
      <c r="AM327" s="107"/>
      <c r="AN327" s="107"/>
      <c r="AO327" s="107"/>
      <c r="AP327" s="107"/>
      <c r="AQ327" s="98"/>
      <c r="AR327" s="98"/>
      <c r="AS327" s="98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  <c r="BI327" s="70"/>
      <c r="BJ327" s="70"/>
      <c r="BK327" s="70"/>
      <c r="BL327" s="70"/>
      <c r="BM327" s="70"/>
      <c r="BN327" s="70"/>
    </row>
    <row r="328" spans="3:66" s="103" customFormat="1">
      <c r="C328" s="106"/>
      <c r="D328" s="70"/>
      <c r="E328" s="106"/>
      <c r="F328" s="70"/>
      <c r="G328" s="93"/>
      <c r="H328" s="93"/>
      <c r="AL328" s="107"/>
      <c r="AM328" s="107"/>
      <c r="AN328" s="107"/>
      <c r="AO328" s="107"/>
      <c r="AP328" s="107"/>
      <c r="AQ328" s="98"/>
      <c r="AR328" s="98"/>
      <c r="AS328" s="98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70"/>
      <c r="BK328" s="70"/>
      <c r="BL328" s="70"/>
      <c r="BM328" s="70"/>
      <c r="BN328" s="70"/>
    </row>
    <row r="329" spans="3:66" s="103" customFormat="1">
      <c r="C329" s="106"/>
      <c r="D329" s="70"/>
      <c r="E329" s="106"/>
      <c r="F329" s="70"/>
      <c r="G329" s="88"/>
      <c r="H329" s="88"/>
      <c r="AL329" s="107"/>
      <c r="AM329" s="107"/>
      <c r="AN329" s="107"/>
      <c r="AO329" s="107"/>
      <c r="AP329" s="107"/>
      <c r="AQ329" s="98"/>
      <c r="AR329" s="98"/>
      <c r="AS329" s="98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70"/>
      <c r="BK329" s="70"/>
      <c r="BL329" s="70"/>
      <c r="BM329" s="70"/>
      <c r="BN329" s="70"/>
    </row>
    <row r="330" spans="3:66" s="103" customFormat="1">
      <c r="C330" s="106"/>
      <c r="D330" s="70"/>
      <c r="E330" s="106"/>
      <c r="F330" s="70"/>
      <c r="G330" s="88"/>
      <c r="H330" s="88"/>
      <c r="AL330" s="107"/>
      <c r="AM330" s="107"/>
      <c r="AN330" s="107"/>
      <c r="AO330" s="107"/>
      <c r="AP330" s="107"/>
      <c r="AQ330" s="98"/>
      <c r="AR330" s="98"/>
      <c r="AS330" s="98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  <c r="BM330" s="70"/>
      <c r="BN330" s="70"/>
    </row>
    <row r="331" spans="3:66" s="103" customFormat="1">
      <c r="C331" s="106"/>
      <c r="D331" s="70"/>
      <c r="E331" s="106"/>
      <c r="F331" s="70"/>
      <c r="G331" s="88"/>
      <c r="H331" s="88"/>
      <c r="AL331" s="107"/>
      <c r="AM331" s="107"/>
      <c r="AN331" s="107"/>
      <c r="AO331" s="107"/>
      <c r="AP331" s="107"/>
      <c r="AQ331" s="98"/>
      <c r="AR331" s="98"/>
      <c r="AS331" s="98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70"/>
      <c r="BK331" s="70"/>
      <c r="BL331" s="70"/>
      <c r="BM331" s="70"/>
      <c r="BN331" s="70"/>
    </row>
    <row r="332" spans="3:66" s="103" customFormat="1">
      <c r="C332" s="106"/>
      <c r="D332" s="70"/>
      <c r="E332" s="106"/>
      <c r="F332" s="70"/>
      <c r="G332" s="88"/>
      <c r="H332" s="88"/>
      <c r="AL332" s="107"/>
      <c r="AM332" s="107"/>
      <c r="AN332" s="107"/>
      <c r="AO332" s="107"/>
      <c r="AP332" s="107"/>
      <c r="AQ332" s="98"/>
      <c r="AR332" s="98"/>
      <c r="AS332" s="98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  <c r="BI332" s="70"/>
      <c r="BJ332" s="70"/>
      <c r="BK332" s="70"/>
      <c r="BL332" s="70"/>
      <c r="BM332" s="70"/>
      <c r="BN332" s="70"/>
    </row>
    <row r="333" spans="3:66" s="103" customFormat="1">
      <c r="C333" s="106"/>
      <c r="D333" s="70"/>
      <c r="E333" s="106"/>
      <c r="F333" s="70"/>
      <c r="G333" s="88"/>
      <c r="H333" s="88"/>
      <c r="AL333" s="107"/>
      <c r="AM333" s="107"/>
      <c r="AN333" s="107"/>
      <c r="AO333" s="107"/>
      <c r="AP333" s="107"/>
      <c r="AQ333" s="98"/>
      <c r="AR333" s="98"/>
      <c r="AS333" s="98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</row>
    <row r="334" spans="3:66" s="103" customFormat="1">
      <c r="C334" s="106"/>
      <c r="D334" s="70"/>
      <c r="E334" s="106"/>
      <c r="F334" s="70"/>
      <c r="G334" s="88"/>
      <c r="H334" s="88"/>
      <c r="AL334" s="107"/>
      <c r="AM334" s="107"/>
      <c r="AN334" s="107"/>
      <c r="AO334" s="107"/>
      <c r="AP334" s="107"/>
      <c r="AQ334" s="98"/>
      <c r="AR334" s="98"/>
      <c r="AS334" s="98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</row>
    <row r="335" spans="3:66" s="103" customFormat="1">
      <c r="C335" s="106"/>
      <c r="D335" s="70"/>
      <c r="E335" s="106"/>
      <c r="F335" s="70"/>
      <c r="G335" s="88"/>
      <c r="H335" s="88"/>
      <c r="AL335" s="107"/>
      <c r="AM335" s="107"/>
      <c r="AN335" s="107"/>
      <c r="AO335" s="107"/>
      <c r="AP335" s="107"/>
      <c r="AQ335" s="98"/>
      <c r="AR335" s="98"/>
      <c r="AS335" s="98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</row>
    <row r="336" spans="3:66" s="103" customFormat="1">
      <c r="C336" s="106"/>
      <c r="D336" s="70"/>
      <c r="E336" s="106"/>
      <c r="F336" s="70"/>
      <c r="G336" s="93"/>
      <c r="H336" s="93"/>
      <c r="AL336" s="107"/>
      <c r="AM336" s="107"/>
      <c r="AN336" s="107"/>
      <c r="AO336" s="107"/>
      <c r="AP336" s="107"/>
      <c r="AQ336" s="98"/>
      <c r="AR336" s="98"/>
      <c r="AS336" s="98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  <c r="BI336" s="70"/>
      <c r="BJ336" s="70"/>
      <c r="BK336" s="70"/>
      <c r="BL336" s="70"/>
      <c r="BM336" s="70"/>
      <c r="BN336" s="70"/>
    </row>
    <row r="337" spans="3:66" s="103" customFormat="1">
      <c r="C337" s="106"/>
      <c r="D337" s="70"/>
      <c r="E337" s="106"/>
      <c r="F337" s="70"/>
      <c r="G337" s="88"/>
      <c r="H337" s="88"/>
      <c r="AL337" s="107"/>
      <c r="AM337" s="107"/>
      <c r="AN337" s="107"/>
      <c r="AO337" s="107"/>
      <c r="AP337" s="107"/>
      <c r="AQ337" s="98"/>
      <c r="AR337" s="98"/>
      <c r="AS337" s="98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  <c r="BI337" s="70"/>
      <c r="BJ337" s="70"/>
      <c r="BK337" s="70"/>
      <c r="BL337" s="70"/>
      <c r="BM337" s="70"/>
      <c r="BN337" s="70"/>
    </row>
    <row r="338" spans="3:66" s="103" customFormat="1">
      <c r="C338" s="106"/>
      <c r="D338" s="70"/>
      <c r="E338" s="106"/>
      <c r="F338" s="70"/>
      <c r="G338" s="88"/>
      <c r="H338" s="88"/>
      <c r="AL338" s="107"/>
      <c r="AM338" s="107"/>
      <c r="AN338" s="107"/>
      <c r="AO338" s="107"/>
      <c r="AP338" s="107"/>
      <c r="AQ338" s="98"/>
      <c r="AR338" s="98"/>
      <c r="AS338" s="98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  <c r="BI338" s="70"/>
      <c r="BJ338" s="70"/>
      <c r="BK338" s="70"/>
      <c r="BL338" s="70"/>
      <c r="BM338" s="70"/>
      <c r="BN338" s="70"/>
    </row>
    <row r="339" spans="3:66" s="103" customFormat="1">
      <c r="C339" s="106"/>
      <c r="D339" s="70"/>
      <c r="E339" s="106"/>
      <c r="F339" s="70"/>
      <c r="G339" s="93"/>
      <c r="H339" s="93"/>
      <c r="AL339" s="107"/>
      <c r="AM339" s="107"/>
      <c r="AN339" s="107"/>
      <c r="AO339" s="107"/>
      <c r="AP339" s="107"/>
      <c r="AQ339" s="98"/>
      <c r="AR339" s="98"/>
      <c r="AS339" s="98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  <c r="BI339" s="70"/>
      <c r="BJ339" s="70"/>
      <c r="BK339" s="70"/>
      <c r="BL339" s="70"/>
      <c r="BM339" s="70"/>
      <c r="BN339" s="70"/>
    </row>
    <row r="340" spans="3:66" s="103" customFormat="1">
      <c r="C340" s="106"/>
      <c r="D340" s="70"/>
      <c r="E340" s="106"/>
      <c r="F340" s="70"/>
      <c r="G340" s="88"/>
      <c r="H340" s="88"/>
      <c r="AL340" s="107"/>
      <c r="AM340" s="107"/>
      <c r="AN340" s="107"/>
      <c r="AO340" s="107"/>
      <c r="AP340" s="107"/>
      <c r="AQ340" s="98"/>
      <c r="AR340" s="98"/>
      <c r="AS340" s="98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</row>
    <row r="341" spans="3:66" s="103" customFormat="1">
      <c r="C341" s="106"/>
      <c r="D341" s="70"/>
      <c r="E341" s="106"/>
      <c r="F341" s="70"/>
      <c r="G341" s="88"/>
      <c r="H341" s="88"/>
      <c r="AL341" s="107"/>
      <c r="AM341" s="107"/>
      <c r="AN341" s="107"/>
      <c r="AO341" s="107"/>
      <c r="AP341" s="107"/>
      <c r="AQ341" s="98"/>
      <c r="AR341" s="98"/>
      <c r="AS341" s="98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</row>
    <row r="342" spans="3:66" s="103" customFormat="1">
      <c r="C342" s="106"/>
      <c r="D342" s="70"/>
      <c r="E342" s="106"/>
      <c r="F342" s="70"/>
      <c r="G342" s="93"/>
      <c r="H342" s="93"/>
      <c r="AL342" s="107"/>
      <c r="AM342" s="107"/>
      <c r="AN342" s="107"/>
      <c r="AO342" s="107"/>
      <c r="AP342" s="107"/>
      <c r="AQ342" s="98"/>
      <c r="AR342" s="98"/>
      <c r="AS342" s="98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</row>
    <row r="343" spans="3:66" s="103" customFormat="1">
      <c r="C343" s="106"/>
      <c r="D343" s="70"/>
      <c r="E343" s="106"/>
      <c r="F343" s="70"/>
      <c r="G343" s="88"/>
      <c r="H343" s="88"/>
      <c r="AL343" s="107"/>
      <c r="AM343" s="107"/>
      <c r="AN343" s="107"/>
      <c r="AO343" s="107"/>
      <c r="AP343" s="107"/>
      <c r="AQ343" s="98"/>
      <c r="AR343" s="98"/>
      <c r="AS343" s="98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</row>
    <row r="344" spans="3:66" s="103" customFormat="1">
      <c r="C344" s="106"/>
      <c r="D344" s="70"/>
      <c r="E344" s="106"/>
      <c r="F344" s="70"/>
      <c r="G344" s="88"/>
      <c r="H344" s="88"/>
      <c r="AL344" s="107"/>
      <c r="AM344" s="107"/>
      <c r="AN344" s="107"/>
      <c r="AO344" s="107"/>
      <c r="AP344" s="107"/>
      <c r="AQ344" s="98"/>
      <c r="AR344" s="98"/>
      <c r="AS344" s="98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</row>
    <row r="345" spans="3:66" s="103" customFormat="1">
      <c r="C345" s="106"/>
      <c r="D345" s="70"/>
      <c r="E345" s="106"/>
      <c r="F345" s="70"/>
      <c r="G345" s="93"/>
      <c r="H345" s="93"/>
      <c r="AL345" s="107"/>
      <c r="AM345" s="107"/>
      <c r="AN345" s="107"/>
      <c r="AO345" s="107"/>
      <c r="AP345" s="107"/>
      <c r="AQ345" s="98"/>
      <c r="AR345" s="98"/>
      <c r="AS345" s="98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</row>
    <row r="346" spans="3:66" s="103" customFormat="1">
      <c r="C346" s="106"/>
      <c r="D346" s="70"/>
      <c r="E346" s="106"/>
      <c r="F346" s="70"/>
      <c r="G346" s="88"/>
      <c r="H346" s="88"/>
      <c r="AL346" s="107"/>
      <c r="AM346" s="107"/>
      <c r="AN346" s="107"/>
      <c r="AO346" s="107"/>
      <c r="AP346" s="107"/>
      <c r="AQ346" s="98"/>
      <c r="AR346" s="98"/>
      <c r="AS346" s="98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70"/>
      <c r="BK346" s="70"/>
      <c r="BL346" s="70"/>
      <c r="BM346" s="70"/>
      <c r="BN346" s="70"/>
    </row>
    <row r="347" spans="3:66" s="103" customFormat="1">
      <c r="C347" s="106"/>
      <c r="D347" s="70"/>
      <c r="E347" s="106"/>
      <c r="F347" s="70"/>
      <c r="G347" s="88"/>
      <c r="H347" s="88"/>
      <c r="AL347" s="107"/>
      <c r="AM347" s="107"/>
      <c r="AN347" s="107"/>
      <c r="AO347" s="107"/>
      <c r="AP347" s="107"/>
      <c r="AQ347" s="98"/>
      <c r="AR347" s="98"/>
      <c r="AS347" s="98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</row>
    <row r="348" spans="3:66" s="103" customFormat="1">
      <c r="C348" s="106"/>
      <c r="D348" s="70"/>
      <c r="E348" s="106"/>
      <c r="F348" s="70"/>
      <c r="G348" s="88"/>
      <c r="H348" s="88"/>
      <c r="AL348" s="107"/>
      <c r="AM348" s="107"/>
      <c r="AN348" s="107"/>
      <c r="AO348" s="107"/>
      <c r="AP348" s="107"/>
      <c r="AQ348" s="98"/>
      <c r="AR348" s="98"/>
      <c r="AS348" s="98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</row>
    <row r="349" spans="3:66" s="103" customFormat="1">
      <c r="C349" s="106"/>
      <c r="D349" s="70"/>
      <c r="E349" s="106"/>
      <c r="F349" s="70"/>
      <c r="G349" s="88"/>
      <c r="H349" s="88"/>
      <c r="AL349" s="107"/>
      <c r="AM349" s="107"/>
      <c r="AN349" s="107"/>
      <c r="AO349" s="107"/>
      <c r="AP349" s="107"/>
      <c r="AQ349" s="98"/>
      <c r="AR349" s="98"/>
      <c r="AS349" s="98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</row>
    <row r="350" spans="3:66" s="103" customFormat="1">
      <c r="C350" s="106"/>
      <c r="D350" s="70"/>
      <c r="E350" s="106"/>
      <c r="F350" s="70"/>
      <c r="G350" s="88"/>
      <c r="H350" s="88"/>
      <c r="AL350" s="107"/>
      <c r="AM350" s="107"/>
      <c r="AN350" s="107"/>
      <c r="AO350" s="107"/>
      <c r="AP350" s="107"/>
      <c r="AQ350" s="98"/>
      <c r="AR350" s="98"/>
      <c r="AS350" s="98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70"/>
      <c r="BK350" s="70"/>
      <c r="BL350" s="70"/>
      <c r="BM350" s="70"/>
      <c r="BN350" s="70"/>
    </row>
    <row r="351" spans="3:66" s="103" customFormat="1">
      <c r="C351" s="106"/>
      <c r="D351" s="70"/>
      <c r="E351" s="106"/>
      <c r="F351" s="70"/>
      <c r="G351" s="88"/>
      <c r="H351" s="88"/>
      <c r="AL351" s="107"/>
      <c r="AM351" s="107"/>
      <c r="AN351" s="107"/>
      <c r="AO351" s="107"/>
      <c r="AP351" s="107"/>
      <c r="AQ351" s="98"/>
      <c r="AR351" s="98"/>
      <c r="AS351" s="98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70"/>
      <c r="BK351" s="70"/>
      <c r="BL351" s="70"/>
      <c r="BM351" s="70"/>
      <c r="BN351" s="70"/>
    </row>
    <row r="352" spans="3:66" s="103" customFormat="1">
      <c r="C352" s="106"/>
      <c r="D352" s="70"/>
      <c r="E352" s="106"/>
      <c r="F352" s="70"/>
      <c r="G352" s="88"/>
      <c r="H352" s="88"/>
      <c r="AL352" s="107"/>
      <c r="AM352" s="107"/>
      <c r="AN352" s="107"/>
      <c r="AO352" s="107"/>
      <c r="AP352" s="107"/>
      <c r="AQ352" s="98"/>
      <c r="AR352" s="98"/>
      <c r="AS352" s="98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70"/>
      <c r="BK352" s="70"/>
      <c r="BL352" s="70"/>
      <c r="BM352" s="70"/>
      <c r="BN352" s="70"/>
    </row>
    <row r="353" spans="3:66" s="41" customFormat="1">
      <c r="C353" s="50"/>
      <c r="D353" s="34"/>
      <c r="E353" s="50"/>
      <c r="F353" s="34"/>
      <c r="G353" s="36"/>
      <c r="H353" s="36"/>
      <c r="AL353" s="51"/>
      <c r="AM353" s="51"/>
      <c r="AN353" s="51"/>
      <c r="AO353" s="51"/>
      <c r="AP353" s="51"/>
      <c r="AQ353" s="40"/>
      <c r="AR353" s="40"/>
      <c r="AS353" s="40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</row>
    <row r="354" spans="3:66" s="41" customFormat="1">
      <c r="C354" s="50"/>
      <c r="D354" s="34"/>
      <c r="E354" s="50"/>
      <c r="F354" s="34"/>
      <c r="G354" s="39"/>
      <c r="H354" s="39"/>
      <c r="AL354" s="51"/>
      <c r="AM354" s="51"/>
      <c r="AN354" s="51"/>
      <c r="AO354" s="51"/>
      <c r="AP354" s="51"/>
      <c r="AQ354" s="40"/>
      <c r="AR354" s="40"/>
      <c r="AS354" s="40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</row>
    <row r="355" spans="3:66" s="41" customFormat="1">
      <c r="C355" s="50"/>
      <c r="D355" s="34"/>
      <c r="E355" s="50"/>
      <c r="F355" s="34"/>
      <c r="G355" s="39"/>
      <c r="H355" s="39"/>
      <c r="AL355" s="51"/>
      <c r="AM355" s="51"/>
      <c r="AN355" s="51"/>
      <c r="AO355" s="51"/>
      <c r="AP355" s="51"/>
      <c r="AQ355" s="40"/>
      <c r="AR355" s="40"/>
      <c r="AS355" s="40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</row>
    <row r="356" spans="3:66" s="41" customFormat="1">
      <c r="C356" s="50"/>
      <c r="D356" s="34"/>
      <c r="E356" s="50"/>
      <c r="F356" s="34"/>
      <c r="G356" s="36"/>
      <c r="H356" s="36"/>
      <c r="AL356" s="51"/>
      <c r="AM356" s="51"/>
      <c r="AN356" s="51"/>
      <c r="AO356" s="51"/>
      <c r="AP356" s="51"/>
      <c r="AQ356" s="40"/>
      <c r="AR356" s="40"/>
      <c r="AS356" s="40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</row>
    <row r="357" spans="3:66" s="41" customFormat="1">
      <c r="C357" s="50"/>
      <c r="D357" s="34"/>
      <c r="E357" s="50"/>
      <c r="F357" s="34"/>
      <c r="G357" s="36"/>
      <c r="H357" s="36"/>
      <c r="AL357" s="51"/>
      <c r="AM357" s="51"/>
      <c r="AN357" s="51"/>
      <c r="AO357" s="51"/>
      <c r="AP357" s="51"/>
      <c r="AQ357" s="40"/>
      <c r="AR357" s="40"/>
      <c r="AS357" s="40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</row>
    <row r="358" spans="3:66" s="41" customFormat="1">
      <c r="C358" s="50"/>
      <c r="D358" s="34"/>
      <c r="E358" s="50"/>
      <c r="F358" s="34"/>
      <c r="G358" s="36"/>
      <c r="H358" s="36"/>
      <c r="AL358" s="51"/>
      <c r="AM358" s="51"/>
      <c r="AN358" s="51"/>
      <c r="AO358" s="51"/>
      <c r="AP358" s="51"/>
      <c r="AQ358" s="40"/>
      <c r="AR358" s="40"/>
      <c r="AS358" s="40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</row>
    <row r="359" spans="3:66" s="41" customFormat="1">
      <c r="C359" s="50"/>
      <c r="D359" s="34"/>
      <c r="E359" s="50"/>
      <c r="F359" s="34"/>
      <c r="G359" s="36"/>
      <c r="H359" s="36"/>
      <c r="AL359" s="51"/>
      <c r="AM359" s="51"/>
      <c r="AN359" s="51"/>
      <c r="AO359" s="51"/>
      <c r="AP359" s="51"/>
      <c r="AQ359" s="40"/>
      <c r="AR359" s="40"/>
      <c r="AS359" s="40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</row>
    <row r="360" spans="3:66" s="41" customFormat="1">
      <c r="C360" s="50"/>
      <c r="D360" s="34"/>
      <c r="E360" s="50"/>
      <c r="F360" s="34"/>
      <c r="G360" s="39"/>
      <c r="H360" s="39"/>
      <c r="AL360" s="51"/>
      <c r="AM360" s="51"/>
      <c r="AN360" s="51"/>
      <c r="AO360" s="51"/>
      <c r="AP360" s="51"/>
      <c r="AQ360" s="40"/>
      <c r="AR360" s="40"/>
      <c r="AS360" s="40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</row>
    <row r="361" spans="3:66" s="41" customFormat="1">
      <c r="C361" s="50"/>
      <c r="D361" s="34"/>
      <c r="E361" s="50"/>
      <c r="F361" s="34"/>
      <c r="G361" s="36"/>
      <c r="H361" s="36"/>
      <c r="AL361" s="51"/>
      <c r="AM361" s="51"/>
      <c r="AN361" s="51"/>
      <c r="AO361" s="51"/>
      <c r="AP361" s="51"/>
      <c r="AQ361" s="40"/>
      <c r="AR361" s="40"/>
      <c r="AS361" s="40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</row>
    <row r="362" spans="3:66" s="41" customFormat="1">
      <c r="C362" s="50"/>
      <c r="D362" s="34"/>
      <c r="E362" s="50"/>
      <c r="F362" s="34"/>
      <c r="G362" s="36"/>
      <c r="H362" s="36"/>
      <c r="AL362" s="51"/>
      <c r="AM362" s="51"/>
      <c r="AN362" s="51"/>
      <c r="AO362" s="51"/>
      <c r="AP362" s="51"/>
      <c r="AQ362" s="40"/>
      <c r="AR362" s="40"/>
      <c r="AS362" s="40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</row>
    <row r="363" spans="3:66" s="41" customFormat="1">
      <c r="C363" s="50"/>
      <c r="D363" s="34"/>
      <c r="E363" s="50"/>
      <c r="F363" s="34"/>
      <c r="G363" s="36"/>
      <c r="H363" s="36"/>
      <c r="AL363" s="51"/>
      <c r="AM363" s="51"/>
      <c r="AN363" s="51"/>
      <c r="AO363" s="51"/>
      <c r="AP363" s="51"/>
      <c r="AQ363" s="40"/>
      <c r="AR363" s="40"/>
      <c r="AS363" s="40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</row>
    <row r="364" spans="3:66" s="41" customFormat="1">
      <c r="C364" s="50"/>
      <c r="D364" s="34"/>
      <c r="E364" s="50"/>
      <c r="F364" s="34"/>
      <c r="G364" s="36"/>
      <c r="H364" s="36"/>
      <c r="AL364" s="51"/>
      <c r="AM364" s="51"/>
      <c r="AN364" s="51"/>
      <c r="AO364" s="51"/>
      <c r="AP364" s="51"/>
      <c r="AQ364" s="40"/>
      <c r="AR364" s="40"/>
      <c r="AS364" s="40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</row>
    <row r="365" spans="3:66" s="41" customFormat="1">
      <c r="C365" s="50"/>
      <c r="D365" s="34"/>
      <c r="E365" s="50"/>
      <c r="F365" s="34"/>
      <c r="G365" s="39"/>
      <c r="H365" s="39"/>
      <c r="AL365" s="51"/>
      <c r="AM365" s="51"/>
      <c r="AN365" s="51"/>
      <c r="AO365" s="51"/>
      <c r="AP365" s="51"/>
      <c r="AQ365" s="40"/>
      <c r="AR365" s="40"/>
      <c r="AS365" s="40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</row>
    <row r="366" spans="3:66" s="41" customFormat="1">
      <c r="C366" s="50"/>
      <c r="D366" s="34"/>
      <c r="E366" s="50"/>
      <c r="F366" s="34"/>
      <c r="G366" s="36"/>
      <c r="H366" s="36"/>
      <c r="AL366" s="51"/>
      <c r="AM366" s="51"/>
      <c r="AN366" s="51"/>
      <c r="AO366" s="51"/>
      <c r="AP366" s="51"/>
      <c r="AQ366" s="40"/>
      <c r="AR366" s="40"/>
      <c r="AS366" s="40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</row>
    <row r="367" spans="3:66" s="41" customFormat="1">
      <c r="C367" s="50"/>
      <c r="D367" s="34"/>
      <c r="E367" s="50"/>
      <c r="F367" s="34"/>
      <c r="G367" s="36"/>
      <c r="H367" s="36"/>
      <c r="AL367" s="51"/>
      <c r="AM367" s="51"/>
      <c r="AN367" s="51"/>
      <c r="AO367" s="51"/>
      <c r="AP367" s="51"/>
      <c r="AQ367" s="40"/>
      <c r="AR367" s="40"/>
      <c r="AS367" s="40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</row>
    <row r="368" spans="3:66" s="41" customFormat="1">
      <c r="C368" s="50"/>
      <c r="D368" s="34"/>
      <c r="E368" s="50"/>
      <c r="F368" s="34"/>
      <c r="G368" s="36"/>
      <c r="H368" s="36"/>
      <c r="AL368" s="51"/>
      <c r="AM368" s="51"/>
      <c r="AN368" s="51"/>
      <c r="AO368" s="51"/>
      <c r="AP368" s="51"/>
      <c r="AQ368" s="40"/>
      <c r="AR368" s="40"/>
      <c r="AS368" s="40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</row>
    <row r="369" spans="3:66" s="41" customFormat="1">
      <c r="C369" s="50"/>
      <c r="D369" s="34"/>
      <c r="E369" s="50"/>
      <c r="F369" s="34"/>
      <c r="G369" s="39"/>
      <c r="H369" s="39"/>
      <c r="AL369" s="51"/>
      <c r="AM369" s="51"/>
      <c r="AN369" s="51"/>
      <c r="AO369" s="51"/>
      <c r="AP369" s="51"/>
      <c r="AQ369" s="40"/>
      <c r="AR369" s="40"/>
      <c r="AS369" s="40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</row>
    <row r="370" spans="3:66" s="41" customFormat="1">
      <c r="C370" s="50"/>
      <c r="D370" s="34"/>
      <c r="E370" s="50"/>
      <c r="F370" s="34"/>
      <c r="G370" s="39"/>
      <c r="H370" s="39"/>
      <c r="AL370" s="51"/>
      <c r="AM370" s="51"/>
      <c r="AN370" s="51"/>
      <c r="AO370" s="51"/>
      <c r="AP370" s="51"/>
      <c r="AQ370" s="40"/>
      <c r="AR370" s="40"/>
      <c r="AS370" s="40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</row>
    <row r="371" spans="3:66" s="41" customFormat="1">
      <c r="C371" s="50"/>
      <c r="D371" s="34"/>
      <c r="E371" s="50"/>
      <c r="F371" s="34"/>
      <c r="G371" s="36"/>
      <c r="H371" s="36"/>
      <c r="AL371" s="51"/>
      <c r="AM371" s="51"/>
      <c r="AN371" s="51"/>
      <c r="AO371" s="51"/>
      <c r="AP371" s="51"/>
      <c r="AQ371" s="40"/>
      <c r="AR371" s="40"/>
      <c r="AS371" s="40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</row>
    <row r="372" spans="3:66" s="41" customFormat="1">
      <c r="C372" s="50"/>
      <c r="D372" s="34"/>
      <c r="E372" s="50"/>
      <c r="F372" s="34"/>
      <c r="G372" s="36"/>
      <c r="H372" s="36"/>
      <c r="AL372" s="51"/>
      <c r="AM372" s="51"/>
      <c r="AN372" s="51"/>
      <c r="AO372" s="51"/>
      <c r="AP372" s="51"/>
      <c r="AQ372" s="40"/>
      <c r="AR372" s="40"/>
      <c r="AS372" s="40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</row>
    <row r="373" spans="3:66" s="41" customFormat="1">
      <c r="C373" s="50"/>
      <c r="D373" s="34"/>
      <c r="E373" s="50"/>
      <c r="F373" s="34"/>
      <c r="G373" s="36"/>
      <c r="H373" s="36"/>
      <c r="AL373" s="51"/>
      <c r="AM373" s="51"/>
      <c r="AN373" s="51"/>
      <c r="AO373" s="51"/>
      <c r="AP373" s="51"/>
      <c r="AQ373" s="40"/>
      <c r="AR373" s="40"/>
      <c r="AS373" s="40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</row>
    <row r="374" spans="3:66" s="41" customFormat="1">
      <c r="C374" s="50"/>
      <c r="D374" s="34"/>
      <c r="E374" s="50"/>
      <c r="F374" s="34"/>
      <c r="G374" s="36"/>
      <c r="H374" s="36"/>
      <c r="AL374" s="51"/>
      <c r="AM374" s="51"/>
      <c r="AN374" s="51"/>
      <c r="AO374" s="51"/>
      <c r="AP374" s="51"/>
      <c r="AQ374" s="40"/>
      <c r="AR374" s="40"/>
      <c r="AS374" s="40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</row>
    <row r="375" spans="3:66" s="41" customFormat="1">
      <c r="C375" s="50"/>
      <c r="D375" s="34"/>
      <c r="E375" s="50"/>
      <c r="F375" s="34"/>
      <c r="G375" s="36"/>
      <c r="H375" s="36"/>
      <c r="AL375" s="51"/>
      <c r="AM375" s="51"/>
      <c r="AN375" s="51"/>
      <c r="AO375" s="51"/>
      <c r="AP375" s="51"/>
      <c r="AQ375" s="40"/>
      <c r="AR375" s="40"/>
      <c r="AS375" s="40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</row>
    <row r="376" spans="3:66" s="41" customFormat="1">
      <c r="C376" s="50"/>
      <c r="D376" s="34"/>
      <c r="E376" s="50"/>
      <c r="F376" s="34"/>
      <c r="G376" s="36"/>
      <c r="H376" s="36"/>
      <c r="AL376" s="51"/>
      <c r="AM376" s="51"/>
      <c r="AN376" s="51"/>
      <c r="AO376" s="51"/>
      <c r="AP376" s="51"/>
      <c r="AQ376" s="40"/>
      <c r="AR376" s="40"/>
      <c r="AS376" s="40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</row>
    <row r="377" spans="3:66" s="41" customFormat="1">
      <c r="C377" s="50"/>
      <c r="D377" s="34"/>
      <c r="E377" s="50"/>
      <c r="F377" s="34"/>
      <c r="G377" s="36"/>
      <c r="H377" s="36"/>
      <c r="AL377" s="51"/>
      <c r="AM377" s="51"/>
      <c r="AN377" s="51"/>
      <c r="AO377" s="51"/>
      <c r="AP377" s="51"/>
      <c r="AQ377" s="40"/>
      <c r="AR377" s="40"/>
      <c r="AS377" s="40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</row>
    <row r="378" spans="3:66" s="41" customFormat="1">
      <c r="C378" s="50"/>
      <c r="D378" s="34"/>
      <c r="E378" s="50"/>
      <c r="F378" s="34"/>
      <c r="G378" s="36"/>
      <c r="H378" s="36"/>
      <c r="AL378" s="51"/>
      <c r="AM378" s="51"/>
      <c r="AN378" s="51"/>
      <c r="AO378" s="51"/>
      <c r="AP378" s="51"/>
      <c r="AQ378" s="40"/>
      <c r="AR378" s="40"/>
      <c r="AS378" s="40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</row>
    <row r="379" spans="3:66" s="41" customFormat="1">
      <c r="C379" s="50"/>
      <c r="D379" s="34"/>
      <c r="E379" s="50"/>
      <c r="F379" s="34"/>
      <c r="G379" s="36"/>
      <c r="H379" s="36"/>
      <c r="AL379" s="51"/>
      <c r="AM379" s="51"/>
      <c r="AN379" s="51"/>
      <c r="AO379" s="51"/>
      <c r="AP379" s="51"/>
      <c r="AQ379" s="40"/>
      <c r="AR379" s="40"/>
      <c r="AS379" s="40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</row>
    <row r="380" spans="3:66" s="41" customFormat="1">
      <c r="C380" s="50"/>
      <c r="D380" s="34"/>
      <c r="E380" s="50"/>
      <c r="F380" s="34"/>
      <c r="G380" s="36"/>
      <c r="H380" s="36"/>
      <c r="AL380" s="51"/>
      <c r="AM380" s="51"/>
      <c r="AN380" s="51"/>
      <c r="AO380" s="51"/>
      <c r="AP380" s="51"/>
      <c r="AQ380" s="40"/>
      <c r="AR380" s="40"/>
      <c r="AS380" s="40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</row>
    <row r="381" spans="3:66" s="41" customFormat="1">
      <c r="C381" s="50"/>
      <c r="D381" s="34"/>
      <c r="E381" s="50"/>
      <c r="F381" s="34"/>
      <c r="G381" s="36"/>
      <c r="H381" s="36"/>
      <c r="AL381" s="51"/>
      <c r="AM381" s="51"/>
      <c r="AN381" s="51"/>
      <c r="AO381" s="51"/>
      <c r="AP381" s="51"/>
      <c r="AQ381" s="40"/>
      <c r="AR381" s="40"/>
      <c r="AS381" s="40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</row>
    <row r="382" spans="3:66" s="41" customFormat="1">
      <c r="C382" s="50"/>
      <c r="D382" s="34"/>
      <c r="E382" s="50"/>
      <c r="F382" s="34"/>
      <c r="G382" s="36"/>
      <c r="H382" s="36"/>
      <c r="AL382" s="51"/>
      <c r="AM382" s="51"/>
      <c r="AN382" s="51"/>
      <c r="AO382" s="51"/>
      <c r="AP382" s="51"/>
      <c r="AQ382" s="40"/>
      <c r="AR382" s="40"/>
      <c r="AS382" s="40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</row>
    <row r="383" spans="3:66" s="41" customFormat="1">
      <c r="C383" s="50"/>
      <c r="D383" s="34"/>
      <c r="E383" s="50"/>
      <c r="F383" s="34"/>
      <c r="G383" s="39"/>
      <c r="H383" s="39"/>
      <c r="AL383" s="51"/>
      <c r="AM383" s="51"/>
      <c r="AN383" s="51"/>
      <c r="AO383" s="51"/>
      <c r="AP383" s="51"/>
      <c r="AQ383" s="40"/>
      <c r="AR383" s="40"/>
      <c r="AS383" s="40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</row>
    <row r="384" spans="3:66" s="41" customFormat="1">
      <c r="C384" s="50"/>
      <c r="D384" s="34"/>
      <c r="E384" s="50"/>
      <c r="F384" s="34"/>
      <c r="G384" s="36"/>
      <c r="H384" s="36"/>
      <c r="AL384" s="51"/>
      <c r="AM384" s="51"/>
      <c r="AN384" s="51"/>
      <c r="AO384" s="51"/>
      <c r="AP384" s="51"/>
      <c r="AQ384" s="40"/>
      <c r="AR384" s="40"/>
      <c r="AS384" s="40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</row>
    <row r="385" spans="3:66" s="41" customFormat="1">
      <c r="C385" s="50"/>
      <c r="D385" s="34"/>
      <c r="E385" s="50"/>
      <c r="F385" s="34"/>
      <c r="G385" s="36"/>
      <c r="H385" s="36"/>
      <c r="AL385" s="51"/>
      <c r="AM385" s="51"/>
      <c r="AN385" s="51"/>
      <c r="AO385" s="51"/>
      <c r="AP385" s="51"/>
      <c r="AQ385" s="40"/>
      <c r="AR385" s="40"/>
      <c r="AS385" s="40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</row>
    <row r="386" spans="3:66" s="41" customFormat="1">
      <c r="C386" s="50"/>
      <c r="D386" s="34"/>
      <c r="E386" s="50"/>
      <c r="F386" s="34"/>
      <c r="G386" s="36"/>
      <c r="H386" s="36"/>
      <c r="AL386" s="51"/>
      <c r="AM386" s="51"/>
      <c r="AN386" s="51"/>
      <c r="AO386" s="51"/>
      <c r="AP386" s="51"/>
      <c r="AQ386" s="40"/>
      <c r="AR386" s="40"/>
      <c r="AS386" s="40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</row>
    <row r="387" spans="3:66" s="41" customFormat="1">
      <c r="C387" s="50"/>
      <c r="D387" s="34"/>
      <c r="E387" s="50"/>
      <c r="F387" s="34"/>
      <c r="G387" s="36"/>
      <c r="H387" s="36"/>
      <c r="AL387" s="51"/>
      <c r="AM387" s="51"/>
      <c r="AN387" s="51"/>
      <c r="AO387" s="51"/>
      <c r="AP387" s="51"/>
      <c r="AQ387" s="40"/>
      <c r="AR387" s="40"/>
      <c r="AS387" s="40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</row>
    <row r="388" spans="3:66" s="41" customFormat="1">
      <c r="C388" s="50"/>
      <c r="D388" s="34"/>
      <c r="E388" s="50"/>
      <c r="F388" s="34"/>
      <c r="G388" s="36"/>
      <c r="H388" s="36"/>
      <c r="AL388" s="51"/>
      <c r="AM388" s="51"/>
      <c r="AN388" s="51"/>
      <c r="AO388" s="51"/>
      <c r="AP388" s="51"/>
      <c r="AQ388" s="40"/>
      <c r="AR388" s="40"/>
      <c r="AS388" s="40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</row>
    <row r="389" spans="3:66" s="41" customFormat="1">
      <c r="C389" s="50"/>
      <c r="D389" s="34"/>
      <c r="E389" s="50"/>
      <c r="F389" s="34"/>
      <c r="G389" s="36"/>
      <c r="H389" s="36"/>
      <c r="AL389" s="51"/>
      <c r="AM389" s="51"/>
      <c r="AN389" s="51"/>
      <c r="AO389" s="51"/>
      <c r="AP389" s="51"/>
      <c r="AQ389" s="40"/>
      <c r="AR389" s="40"/>
      <c r="AS389" s="40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</row>
    <row r="390" spans="3:66" s="41" customFormat="1">
      <c r="C390" s="50"/>
      <c r="D390" s="34"/>
      <c r="E390" s="50"/>
      <c r="F390" s="34"/>
      <c r="G390" s="36"/>
      <c r="H390" s="36"/>
      <c r="AL390" s="51"/>
      <c r="AM390" s="51"/>
      <c r="AN390" s="51"/>
      <c r="AO390" s="51"/>
      <c r="AP390" s="51"/>
      <c r="AQ390" s="40"/>
      <c r="AR390" s="40"/>
      <c r="AS390" s="40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</row>
    <row r="391" spans="3:66" s="41" customFormat="1">
      <c r="C391" s="50"/>
      <c r="D391" s="34"/>
      <c r="E391" s="50"/>
      <c r="F391" s="34"/>
      <c r="G391" s="36"/>
      <c r="H391" s="36"/>
      <c r="AL391" s="51"/>
      <c r="AM391" s="51"/>
      <c r="AN391" s="51"/>
      <c r="AO391" s="51"/>
      <c r="AP391" s="51"/>
      <c r="AQ391" s="40"/>
      <c r="AR391" s="40"/>
      <c r="AS391" s="40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</row>
    <row r="392" spans="3:66" s="41" customFormat="1">
      <c r="C392" s="50"/>
      <c r="D392" s="34"/>
      <c r="E392" s="50"/>
      <c r="F392" s="34"/>
      <c r="G392" s="36"/>
      <c r="H392" s="36"/>
      <c r="AL392" s="51"/>
      <c r="AM392" s="51"/>
      <c r="AN392" s="51"/>
      <c r="AO392" s="51"/>
      <c r="AP392" s="51"/>
      <c r="AQ392" s="40"/>
      <c r="AR392" s="40"/>
      <c r="AS392" s="40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</row>
    <row r="393" spans="3:66" s="41" customFormat="1">
      <c r="C393" s="50"/>
      <c r="D393" s="34"/>
      <c r="E393" s="50"/>
      <c r="F393" s="34"/>
      <c r="G393" s="36"/>
      <c r="H393" s="36"/>
      <c r="AL393" s="51"/>
      <c r="AM393" s="51"/>
      <c r="AN393" s="51"/>
      <c r="AO393" s="51"/>
      <c r="AP393" s="51"/>
      <c r="AQ393" s="40"/>
      <c r="AR393" s="40"/>
      <c r="AS393" s="40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</row>
    <row r="394" spans="3:66" s="41" customFormat="1">
      <c r="C394" s="50"/>
      <c r="D394" s="34"/>
      <c r="E394" s="50"/>
      <c r="F394" s="34"/>
      <c r="G394" s="36"/>
      <c r="H394" s="36"/>
      <c r="AL394" s="51"/>
      <c r="AM394" s="51"/>
      <c r="AN394" s="51"/>
      <c r="AO394" s="51"/>
      <c r="AP394" s="51"/>
      <c r="AQ394" s="40"/>
      <c r="AR394" s="40"/>
      <c r="AS394" s="40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</row>
    <row r="395" spans="3:66" s="41" customFormat="1">
      <c r="C395" s="50"/>
      <c r="D395" s="34"/>
      <c r="E395" s="50"/>
      <c r="F395" s="34"/>
      <c r="G395" s="36"/>
      <c r="H395" s="36"/>
      <c r="AL395" s="51"/>
      <c r="AM395" s="51"/>
      <c r="AN395" s="51"/>
      <c r="AO395" s="51"/>
      <c r="AP395" s="51"/>
      <c r="AQ395" s="40"/>
      <c r="AR395" s="40"/>
      <c r="AS395" s="40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</row>
    <row r="396" spans="3:66" s="41" customFormat="1">
      <c r="C396" s="50"/>
      <c r="D396" s="34"/>
      <c r="E396" s="50"/>
      <c r="F396" s="34"/>
      <c r="G396" s="36"/>
      <c r="H396" s="36"/>
      <c r="AL396" s="51"/>
      <c r="AM396" s="51"/>
      <c r="AN396" s="51"/>
      <c r="AO396" s="51"/>
      <c r="AP396" s="51"/>
      <c r="AQ396" s="40"/>
      <c r="AR396" s="40"/>
      <c r="AS396" s="40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</row>
    <row r="397" spans="3:66" s="41" customFormat="1">
      <c r="C397" s="50"/>
      <c r="D397" s="34"/>
      <c r="E397" s="50"/>
      <c r="F397" s="34"/>
      <c r="G397" s="36"/>
      <c r="H397" s="36"/>
      <c r="AL397" s="51"/>
      <c r="AM397" s="51"/>
      <c r="AN397" s="51"/>
      <c r="AO397" s="51"/>
      <c r="AP397" s="51"/>
      <c r="AQ397" s="40"/>
      <c r="AR397" s="40"/>
      <c r="AS397" s="40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</row>
    <row r="398" spans="3:66" s="41" customFormat="1">
      <c r="C398" s="50"/>
      <c r="D398" s="34"/>
      <c r="E398" s="50"/>
      <c r="F398" s="34"/>
      <c r="G398" s="36"/>
      <c r="H398" s="36"/>
      <c r="AL398" s="51"/>
      <c r="AM398" s="51"/>
      <c r="AN398" s="51"/>
      <c r="AO398" s="51"/>
      <c r="AP398" s="51"/>
      <c r="AQ398" s="40"/>
      <c r="AR398" s="40"/>
      <c r="AS398" s="40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</row>
    <row r="399" spans="3:66" s="41" customFormat="1">
      <c r="C399" s="50"/>
      <c r="D399" s="34"/>
      <c r="E399" s="50"/>
      <c r="F399" s="34"/>
      <c r="G399" s="36"/>
      <c r="H399" s="36"/>
      <c r="AL399" s="51"/>
      <c r="AM399" s="51"/>
      <c r="AN399" s="51"/>
      <c r="AO399" s="51"/>
      <c r="AP399" s="51"/>
      <c r="AQ399" s="40"/>
      <c r="AR399" s="40"/>
      <c r="AS399" s="40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</row>
    <row r="400" spans="3:66" s="41" customFormat="1">
      <c r="C400" s="50"/>
      <c r="D400" s="34"/>
      <c r="E400" s="50"/>
      <c r="F400" s="34"/>
      <c r="G400" s="36"/>
      <c r="H400" s="36"/>
      <c r="AL400" s="51"/>
      <c r="AM400" s="51"/>
      <c r="AN400" s="51"/>
      <c r="AO400" s="51"/>
      <c r="AP400" s="51"/>
      <c r="AQ400" s="40"/>
      <c r="AR400" s="40"/>
      <c r="AS400" s="40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</row>
    <row r="401" spans="3:66" s="41" customFormat="1">
      <c r="C401" s="50"/>
      <c r="D401" s="34"/>
      <c r="E401" s="50"/>
      <c r="F401" s="34"/>
      <c r="G401" s="36"/>
      <c r="H401" s="36"/>
      <c r="AL401" s="51"/>
      <c r="AM401" s="51"/>
      <c r="AN401" s="51"/>
      <c r="AO401" s="51"/>
      <c r="AP401" s="51"/>
      <c r="AQ401" s="40"/>
      <c r="AR401" s="40"/>
      <c r="AS401" s="40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</row>
    <row r="402" spans="3:66" s="41" customFormat="1">
      <c r="C402" s="50"/>
      <c r="D402" s="34"/>
      <c r="E402" s="50"/>
      <c r="F402" s="34"/>
      <c r="G402" s="36"/>
      <c r="H402" s="36"/>
      <c r="AL402" s="51"/>
      <c r="AM402" s="51"/>
      <c r="AN402" s="51"/>
      <c r="AO402" s="51"/>
      <c r="AP402" s="51"/>
      <c r="AQ402" s="40"/>
      <c r="AR402" s="40"/>
      <c r="AS402" s="40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</row>
    <row r="403" spans="3:66" s="41" customFormat="1">
      <c r="C403" s="50"/>
      <c r="D403" s="34"/>
      <c r="E403" s="50"/>
      <c r="F403" s="34"/>
      <c r="G403" s="36"/>
      <c r="H403" s="36"/>
      <c r="AL403" s="51"/>
      <c r="AM403" s="51"/>
      <c r="AN403" s="51"/>
      <c r="AO403" s="51"/>
      <c r="AP403" s="51"/>
      <c r="AQ403" s="40"/>
      <c r="AR403" s="40"/>
      <c r="AS403" s="40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</row>
    <row r="404" spans="3:66" s="41" customFormat="1">
      <c r="C404" s="50"/>
      <c r="D404" s="34"/>
      <c r="E404" s="50"/>
      <c r="F404" s="34"/>
      <c r="G404" s="36"/>
      <c r="H404" s="36"/>
      <c r="AL404" s="51"/>
      <c r="AM404" s="51"/>
      <c r="AN404" s="51"/>
      <c r="AO404" s="51"/>
      <c r="AP404" s="51"/>
      <c r="AQ404" s="40"/>
      <c r="AR404" s="40"/>
      <c r="AS404" s="40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</row>
    <row r="405" spans="3:66" s="41" customFormat="1">
      <c r="C405" s="50"/>
      <c r="D405" s="34"/>
      <c r="E405" s="50"/>
      <c r="F405" s="34"/>
      <c r="G405" s="36"/>
      <c r="H405" s="36"/>
      <c r="AL405" s="51"/>
      <c r="AM405" s="51"/>
      <c r="AN405" s="51"/>
      <c r="AO405" s="51"/>
      <c r="AP405" s="51"/>
      <c r="AQ405" s="40"/>
      <c r="AR405" s="40"/>
      <c r="AS405" s="40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</row>
    <row r="406" spans="3:66" s="41" customFormat="1">
      <c r="C406" s="50"/>
      <c r="D406" s="34"/>
      <c r="E406" s="50"/>
      <c r="F406" s="34"/>
      <c r="G406" s="36"/>
      <c r="H406" s="36"/>
      <c r="AL406" s="51"/>
      <c r="AM406" s="51"/>
      <c r="AN406" s="51"/>
      <c r="AO406" s="51"/>
      <c r="AP406" s="51"/>
      <c r="AQ406" s="40"/>
      <c r="AR406" s="40"/>
      <c r="AS406" s="40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</row>
    <row r="407" spans="3:66" s="41" customFormat="1">
      <c r="C407" s="50"/>
      <c r="D407" s="34"/>
      <c r="E407" s="50"/>
      <c r="F407" s="34"/>
      <c r="G407" s="39"/>
      <c r="H407" s="39"/>
      <c r="AL407" s="51"/>
      <c r="AM407" s="51"/>
      <c r="AN407" s="51"/>
      <c r="AO407" s="51"/>
      <c r="AP407" s="51"/>
      <c r="AQ407" s="40"/>
      <c r="AR407" s="40"/>
      <c r="AS407" s="40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</row>
    <row r="408" spans="3:66" s="41" customFormat="1">
      <c r="C408" s="50"/>
      <c r="D408" s="34"/>
      <c r="E408" s="50"/>
      <c r="F408" s="34"/>
      <c r="G408" s="39"/>
      <c r="H408" s="39"/>
      <c r="AL408" s="51"/>
      <c r="AM408" s="51"/>
      <c r="AN408" s="51"/>
      <c r="AO408" s="51"/>
      <c r="AP408" s="51"/>
      <c r="AQ408" s="40"/>
      <c r="AR408" s="40"/>
      <c r="AS408" s="40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</row>
    <row r="409" spans="3:66" s="41" customFormat="1">
      <c r="C409" s="50"/>
      <c r="D409" s="34"/>
      <c r="E409" s="50"/>
      <c r="F409" s="34"/>
      <c r="G409" s="36"/>
      <c r="H409" s="36"/>
      <c r="AL409" s="51"/>
      <c r="AM409" s="51"/>
      <c r="AN409" s="51"/>
      <c r="AO409" s="51"/>
      <c r="AP409" s="51"/>
      <c r="AQ409" s="40"/>
      <c r="AR409" s="40"/>
      <c r="AS409" s="40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</row>
    <row r="410" spans="3:66" s="41" customFormat="1">
      <c r="C410" s="50"/>
      <c r="D410" s="34"/>
      <c r="E410" s="50"/>
      <c r="F410" s="34"/>
      <c r="G410" s="36"/>
      <c r="H410" s="36"/>
      <c r="AL410" s="51"/>
      <c r="AM410" s="51"/>
      <c r="AN410" s="51"/>
      <c r="AO410" s="51"/>
      <c r="AP410" s="51"/>
      <c r="AQ410" s="40"/>
      <c r="AR410" s="40"/>
      <c r="AS410" s="40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</row>
    <row r="411" spans="3:66" s="41" customFormat="1">
      <c r="C411" s="50"/>
      <c r="D411" s="34"/>
      <c r="E411" s="50"/>
      <c r="F411" s="34"/>
      <c r="G411" s="36"/>
      <c r="H411" s="36"/>
      <c r="AL411" s="51"/>
      <c r="AM411" s="51"/>
      <c r="AN411" s="51"/>
      <c r="AO411" s="51"/>
      <c r="AP411" s="51"/>
      <c r="AQ411" s="40"/>
      <c r="AR411" s="40"/>
      <c r="AS411" s="40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</row>
    <row r="412" spans="3:66" s="41" customFormat="1">
      <c r="C412" s="50"/>
      <c r="D412" s="34"/>
      <c r="E412" s="50"/>
      <c r="F412" s="34"/>
      <c r="G412" s="36"/>
      <c r="H412" s="36"/>
      <c r="AL412" s="51"/>
      <c r="AM412" s="51"/>
      <c r="AN412" s="51"/>
      <c r="AO412" s="51"/>
      <c r="AP412" s="51"/>
      <c r="AQ412" s="40"/>
      <c r="AR412" s="40"/>
      <c r="AS412" s="40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</row>
    <row r="413" spans="3:66" s="41" customFormat="1">
      <c r="C413" s="50"/>
      <c r="D413" s="34"/>
      <c r="E413" s="50"/>
      <c r="F413" s="34"/>
      <c r="G413" s="36"/>
      <c r="H413" s="36"/>
      <c r="AL413" s="51"/>
      <c r="AM413" s="51"/>
      <c r="AN413" s="51"/>
      <c r="AO413" s="51"/>
      <c r="AP413" s="51"/>
      <c r="AQ413" s="40"/>
      <c r="AR413" s="40"/>
      <c r="AS413" s="40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</row>
    <row r="414" spans="3:66" s="41" customFormat="1">
      <c r="C414" s="50"/>
      <c r="D414" s="34"/>
      <c r="E414" s="50"/>
      <c r="F414" s="34"/>
      <c r="G414" s="36"/>
      <c r="H414" s="36"/>
      <c r="AL414" s="51"/>
      <c r="AM414" s="51"/>
      <c r="AN414" s="51"/>
      <c r="AO414" s="51"/>
      <c r="AP414" s="51"/>
      <c r="AQ414" s="40"/>
      <c r="AR414" s="40"/>
      <c r="AS414" s="40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</row>
    <row r="415" spans="3:66" s="41" customFormat="1">
      <c r="C415" s="50"/>
      <c r="D415" s="34"/>
      <c r="E415" s="50"/>
      <c r="F415" s="34"/>
      <c r="G415" s="36"/>
      <c r="H415" s="36"/>
      <c r="AL415" s="51"/>
      <c r="AM415" s="51"/>
      <c r="AN415" s="51"/>
      <c r="AO415" s="51"/>
      <c r="AP415" s="51"/>
      <c r="AQ415" s="40"/>
      <c r="AR415" s="40"/>
      <c r="AS415" s="40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</row>
    <row r="416" spans="3:66" s="41" customFormat="1">
      <c r="C416" s="50"/>
      <c r="D416" s="34"/>
      <c r="E416" s="50"/>
      <c r="F416" s="34"/>
      <c r="G416" s="36"/>
      <c r="H416" s="36"/>
      <c r="AL416" s="51"/>
      <c r="AM416" s="51"/>
      <c r="AN416" s="51"/>
      <c r="AO416" s="51"/>
      <c r="AP416" s="51"/>
      <c r="AQ416" s="40"/>
      <c r="AR416" s="40"/>
      <c r="AS416" s="40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</row>
    <row r="417" spans="3:66" s="41" customFormat="1">
      <c r="C417" s="50"/>
      <c r="D417" s="34"/>
      <c r="E417" s="50"/>
      <c r="F417" s="34"/>
      <c r="G417" s="36"/>
      <c r="H417" s="36"/>
      <c r="AL417" s="51"/>
      <c r="AM417" s="51"/>
      <c r="AN417" s="51"/>
      <c r="AO417" s="51"/>
      <c r="AP417" s="51"/>
      <c r="AQ417" s="40"/>
      <c r="AR417" s="40"/>
      <c r="AS417" s="40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</row>
    <row r="418" spans="3:66" s="41" customFormat="1">
      <c r="C418" s="50"/>
      <c r="D418" s="34"/>
      <c r="E418" s="50"/>
      <c r="F418" s="34"/>
      <c r="G418" s="36"/>
      <c r="H418" s="36"/>
      <c r="AL418" s="51"/>
      <c r="AM418" s="51"/>
      <c r="AN418" s="51"/>
      <c r="AO418" s="51"/>
      <c r="AP418" s="51"/>
      <c r="AQ418" s="40"/>
      <c r="AR418" s="40"/>
      <c r="AS418" s="40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</row>
    <row r="419" spans="3:66" s="41" customFormat="1">
      <c r="C419" s="50"/>
      <c r="D419" s="34"/>
      <c r="E419" s="50"/>
      <c r="F419" s="34"/>
      <c r="G419" s="36"/>
      <c r="H419" s="36"/>
      <c r="AL419" s="51"/>
      <c r="AM419" s="51"/>
      <c r="AN419" s="51"/>
      <c r="AO419" s="51"/>
      <c r="AP419" s="51"/>
      <c r="AQ419" s="40"/>
      <c r="AR419" s="40"/>
      <c r="AS419" s="40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</row>
    <row r="420" spans="3:66" s="41" customFormat="1">
      <c r="C420" s="50"/>
      <c r="D420" s="34"/>
      <c r="E420" s="50"/>
      <c r="F420" s="34"/>
      <c r="G420" s="36"/>
      <c r="H420" s="36"/>
      <c r="AL420" s="51"/>
      <c r="AM420" s="51"/>
      <c r="AN420" s="51"/>
      <c r="AO420" s="51"/>
      <c r="AP420" s="51"/>
      <c r="AQ420" s="40"/>
      <c r="AR420" s="40"/>
      <c r="AS420" s="40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</row>
    <row r="421" spans="3:66" s="41" customFormat="1">
      <c r="C421" s="50"/>
      <c r="D421" s="34"/>
      <c r="E421" s="50"/>
      <c r="F421" s="34"/>
      <c r="G421" s="36"/>
      <c r="H421" s="36"/>
      <c r="AL421" s="51"/>
      <c r="AM421" s="51"/>
      <c r="AN421" s="51"/>
      <c r="AO421" s="51"/>
      <c r="AP421" s="51"/>
      <c r="AQ421" s="40"/>
      <c r="AR421" s="40"/>
      <c r="AS421" s="40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</row>
    <row r="422" spans="3:66" s="41" customFormat="1">
      <c r="C422" s="50"/>
      <c r="D422" s="34"/>
      <c r="E422" s="50"/>
      <c r="F422" s="34"/>
      <c r="G422" s="36"/>
      <c r="H422" s="36"/>
      <c r="AL422" s="51"/>
      <c r="AM422" s="51"/>
      <c r="AN422" s="51"/>
      <c r="AO422" s="51"/>
      <c r="AP422" s="51"/>
      <c r="AQ422" s="40"/>
      <c r="AR422" s="40"/>
      <c r="AS422" s="40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</row>
    <row r="423" spans="3:66" s="41" customFormat="1">
      <c r="C423" s="50"/>
      <c r="D423" s="34"/>
      <c r="E423" s="50"/>
      <c r="F423" s="34"/>
      <c r="G423" s="36"/>
      <c r="H423" s="36"/>
      <c r="AL423" s="51"/>
      <c r="AM423" s="51"/>
      <c r="AN423" s="51"/>
      <c r="AO423" s="51"/>
      <c r="AP423" s="51"/>
      <c r="AQ423" s="40"/>
      <c r="AR423" s="40"/>
      <c r="AS423" s="40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</row>
    <row r="424" spans="3:66" s="41" customFormat="1">
      <c r="C424" s="50"/>
      <c r="D424" s="34"/>
      <c r="E424" s="50"/>
      <c r="F424" s="34"/>
      <c r="G424" s="36"/>
      <c r="H424" s="36"/>
      <c r="AL424" s="51"/>
      <c r="AM424" s="51"/>
      <c r="AN424" s="51"/>
      <c r="AO424" s="51"/>
      <c r="AP424" s="51"/>
      <c r="AQ424" s="40"/>
      <c r="AR424" s="40"/>
      <c r="AS424" s="40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</row>
    <row r="425" spans="3:66" s="41" customFormat="1">
      <c r="C425" s="50"/>
      <c r="D425" s="34"/>
      <c r="E425" s="50"/>
      <c r="F425" s="34"/>
      <c r="G425" s="36"/>
      <c r="H425" s="36"/>
      <c r="AL425" s="51"/>
      <c r="AM425" s="51"/>
      <c r="AN425" s="51"/>
      <c r="AO425" s="51"/>
      <c r="AP425" s="51"/>
      <c r="AQ425" s="40"/>
      <c r="AR425" s="40"/>
      <c r="AS425" s="40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</row>
    <row r="426" spans="3:66" s="41" customFormat="1">
      <c r="C426" s="50"/>
      <c r="D426" s="34"/>
      <c r="E426" s="50"/>
      <c r="F426" s="34"/>
      <c r="G426" s="36"/>
      <c r="H426" s="36"/>
      <c r="AL426" s="51"/>
      <c r="AM426" s="51"/>
      <c r="AN426" s="51"/>
      <c r="AO426" s="51"/>
      <c r="AP426" s="51"/>
      <c r="AQ426" s="40"/>
      <c r="AR426" s="40"/>
      <c r="AS426" s="40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</row>
    <row r="427" spans="3:66" s="41" customFormat="1">
      <c r="C427" s="50"/>
      <c r="D427" s="34"/>
      <c r="E427" s="50"/>
      <c r="F427" s="34"/>
      <c r="G427" s="36"/>
      <c r="H427" s="36"/>
      <c r="AL427" s="51"/>
      <c r="AM427" s="51"/>
      <c r="AN427" s="51"/>
      <c r="AO427" s="51"/>
      <c r="AP427" s="51"/>
      <c r="AQ427" s="40"/>
      <c r="AR427" s="40"/>
      <c r="AS427" s="40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</row>
    <row r="428" spans="3:66" s="41" customFormat="1">
      <c r="C428" s="50"/>
      <c r="D428" s="34"/>
      <c r="E428" s="50"/>
      <c r="F428" s="34"/>
      <c r="G428" s="36"/>
      <c r="H428" s="36"/>
      <c r="AL428" s="51"/>
      <c r="AM428" s="51"/>
      <c r="AN428" s="51"/>
      <c r="AO428" s="51"/>
      <c r="AP428" s="51"/>
      <c r="AQ428" s="40"/>
      <c r="AR428" s="40"/>
      <c r="AS428" s="40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</row>
    <row r="429" spans="3:66" s="41" customFormat="1">
      <c r="C429" s="50"/>
      <c r="D429" s="34"/>
      <c r="E429" s="50"/>
      <c r="F429" s="34"/>
      <c r="G429" s="36"/>
      <c r="H429" s="36"/>
      <c r="AL429" s="51"/>
      <c r="AM429" s="51"/>
      <c r="AN429" s="51"/>
      <c r="AO429" s="51"/>
      <c r="AP429" s="51"/>
      <c r="AQ429" s="40"/>
      <c r="AR429" s="40"/>
      <c r="AS429" s="40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</row>
    <row r="430" spans="3:66" s="41" customFormat="1">
      <c r="C430" s="50"/>
      <c r="D430" s="34"/>
      <c r="E430" s="50"/>
      <c r="F430" s="34"/>
      <c r="G430" s="36"/>
      <c r="H430" s="36"/>
      <c r="AL430" s="51"/>
      <c r="AM430" s="51"/>
      <c r="AN430" s="51"/>
      <c r="AO430" s="51"/>
      <c r="AP430" s="51"/>
      <c r="AQ430" s="40"/>
      <c r="AR430" s="40"/>
      <c r="AS430" s="40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</row>
    <row r="431" spans="3:66" s="41" customFormat="1">
      <c r="C431" s="50"/>
      <c r="D431" s="34"/>
      <c r="E431" s="50"/>
      <c r="F431" s="34"/>
      <c r="G431" s="36"/>
      <c r="H431" s="36"/>
      <c r="AL431" s="51"/>
      <c r="AM431" s="51"/>
      <c r="AN431" s="51"/>
      <c r="AO431" s="51"/>
      <c r="AP431" s="51"/>
      <c r="AQ431" s="40"/>
      <c r="AR431" s="40"/>
      <c r="AS431" s="40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</row>
    <row r="432" spans="3:66" s="41" customFormat="1">
      <c r="C432" s="50"/>
      <c r="D432" s="34"/>
      <c r="E432" s="50"/>
      <c r="F432" s="34"/>
      <c r="G432" s="36"/>
      <c r="H432" s="36"/>
      <c r="AL432" s="51"/>
      <c r="AM432" s="51"/>
      <c r="AN432" s="51"/>
      <c r="AO432" s="51"/>
      <c r="AP432" s="51"/>
      <c r="AQ432" s="40"/>
      <c r="AR432" s="40"/>
      <c r="AS432" s="40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</row>
    <row r="433" spans="3:66" s="41" customFormat="1">
      <c r="C433" s="50"/>
      <c r="D433" s="34"/>
      <c r="E433" s="50"/>
      <c r="F433" s="34"/>
      <c r="G433" s="36"/>
      <c r="H433" s="36"/>
      <c r="AL433" s="51"/>
      <c r="AM433" s="51"/>
      <c r="AN433" s="51"/>
      <c r="AO433" s="51"/>
      <c r="AP433" s="51"/>
      <c r="AQ433" s="40"/>
      <c r="AR433" s="40"/>
      <c r="AS433" s="40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</row>
    <row r="434" spans="3:66" s="41" customFormat="1">
      <c r="C434" s="50"/>
      <c r="D434" s="34"/>
      <c r="E434" s="50"/>
      <c r="F434" s="34"/>
      <c r="G434" s="39"/>
      <c r="H434" s="39"/>
      <c r="AL434" s="51"/>
      <c r="AM434" s="51"/>
      <c r="AN434" s="51"/>
      <c r="AO434" s="51"/>
      <c r="AP434" s="51"/>
      <c r="AQ434" s="40"/>
      <c r="AR434" s="40"/>
      <c r="AS434" s="40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</row>
    <row r="435" spans="3:66" s="41" customFormat="1">
      <c r="C435" s="50"/>
      <c r="D435" s="34"/>
      <c r="E435" s="50"/>
      <c r="F435" s="34"/>
      <c r="G435" s="36"/>
      <c r="H435" s="36"/>
      <c r="AL435" s="51"/>
      <c r="AM435" s="51"/>
      <c r="AN435" s="51"/>
      <c r="AO435" s="51"/>
      <c r="AP435" s="51"/>
      <c r="AQ435" s="40"/>
      <c r="AR435" s="40"/>
      <c r="AS435" s="40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</row>
    <row r="436" spans="3:66" s="41" customFormat="1">
      <c r="C436" s="50"/>
      <c r="D436" s="34"/>
      <c r="E436" s="50"/>
      <c r="F436" s="34"/>
      <c r="G436" s="36"/>
      <c r="H436" s="36"/>
      <c r="AL436" s="51"/>
      <c r="AM436" s="51"/>
      <c r="AN436" s="51"/>
      <c r="AO436" s="51"/>
      <c r="AP436" s="51"/>
      <c r="AQ436" s="40"/>
      <c r="AR436" s="40"/>
      <c r="AS436" s="40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</row>
    <row r="437" spans="3:66" s="41" customFormat="1">
      <c r="C437" s="50"/>
      <c r="D437" s="34"/>
      <c r="E437" s="50"/>
      <c r="F437" s="34"/>
      <c r="G437" s="36"/>
      <c r="H437" s="36"/>
      <c r="AL437" s="51"/>
      <c r="AM437" s="51"/>
      <c r="AN437" s="51"/>
      <c r="AO437" s="51"/>
      <c r="AP437" s="51"/>
      <c r="AQ437" s="40"/>
      <c r="AR437" s="40"/>
      <c r="AS437" s="40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</row>
    <row r="438" spans="3:66" s="41" customFormat="1">
      <c r="C438" s="50"/>
      <c r="D438" s="34"/>
      <c r="E438" s="50"/>
      <c r="F438" s="34"/>
      <c r="G438" s="36"/>
      <c r="H438" s="36"/>
      <c r="AL438" s="51"/>
      <c r="AM438" s="51"/>
      <c r="AN438" s="51"/>
      <c r="AO438" s="51"/>
      <c r="AP438" s="51"/>
      <c r="AQ438" s="40"/>
      <c r="AR438" s="40"/>
      <c r="AS438" s="40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</row>
    <row r="439" spans="3:66" s="41" customFormat="1">
      <c r="C439" s="50"/>
      <c r="D439" s="34"/>
      <c r="E439" s="50"/>
      <c r="F439" s="34"/>
      <c r="G439" s="36"/>
      <c r="H439" s="36"/>
      <c r="AL439" s="51"/>
      <c r="AM439" s="51"/>
      <c r="AN439" s="51"/>
      <c r="AO439" s="51"/>
      <c r="AP439" s="51"/>
      <c r="AQ439" s="40"/>
      <c r="AR439" s="40"/>
      <c r="AS439" s="40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</row>
    <row r="440" spans="3:66" s="41" customFormat="1">
      <c r="C440" s="50"/>
      <c r="D440" s="34"/>
      <c r="E440" s="50"/>
      <c r="F440" s="34"/>
      <c r="G440" s="36"/>
      <c r="H440" s="36"/>
      <c r="AL440" s="51"/>
      <c r="AM440" s="51"/>
      <c r="AN440" s="51"/>
      <c r="AO440" s="51"/>
      <c r="AP440" s="51"/>
      <c r="AQ440" s="40"/>
      <c r="AR440" s="40"/>
      <c r="AS440" s="40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</row>
    <row r="441" spans="3:66" s="41" customFormat="1">
      <c r="C441" s="50"/>
      <c r="D441" s="34"/>
      <c r="E441" s="50"/>
      <c r="F441" s="34"/>
      <c r="G441" s="36"/>
      <c r="H441" s="36"/>
      <c r="AL441" s="51"/>
      <c r="AM441" s="51"/>
      <c r="AN441" s="51"/>
      <c r="AO441" s="51"/>
      <c r="AP441" s="51"/>
      <c r="AQ441" s="40"/>
      <c r="AR441" s="40"/>
      <c r="AS441" s="40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</row>
    <row r="442" spans="3:66" s="41" customFormat="1">
      <c r="C442" s="50"/>
      <c r="D442" s="34"/>
      <c r="E442" s="50"/>
      <c r="F442" s="34"/>
      <c r="G442" s="36"/>
      <c r="H442" s="36"/>
      <c r="AL442" s="51"/>
      <c r="AM442" s="51"/>
      <c r="AN442" s="51"/>
      <c r="AO442" s="51"/>
      <c r="AP442" s="51"/>
      <c r="AQ442" s="40"/>
      <c r="AR442" s="40"/>
      <c r="AS442" s="40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</row>
    <row r="443" spans="3:66" s="41" customFormat="1">
      <c r="C443" s="50"/>
      <c r="D443" s="34"/>
      <c r="E443" s="50"/>
      <c r="F443" s="34"/>
      <c r="G443" s="36"/>
      <c r="H443" s="36"/>
      <c r="AL443" s="51"/>
      <c r="AM443" s="51"/>
      <c r="AN443" s="51"/>
      <c r="AO443" s="51"/>
      <c r="AP443" s="51"/>
      <c r="AQ443" s="40"/>
      <c r="AR443" s="40"/>
      <c r="AS443" s="40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</row>
    <row r="444" spans="3:66" s="41" customFormat="1">
      <c r="C444" s="50"/>
      <c r="D444" s="34"/>
      <c r="E444" s="50"/>
      <c r="F444" s="34"/>
      <c r="G444" s="36"/>
      <c r="H444" s="36"/>
      <c r="AL444" s="51"/>
      <c r="AM444" s="51"/>
      <c r="AN444" s="51"/>
      <c r="AO444" s="51"/>
      <c r="AP444" s="51"/>
      <c r="AQ444" s="40"/>
      <c r="AR444" s="40"/>
      <c r="AS444" s="40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</row>
    <row r="445" spans="3:66" s="41" customFormat="1">
      <c r="C445" s="50"/>
      <c r="D445" s="34"/>
      <c r="E445" s="50"/>
      <c r="F445" s="34"/>
      <c r="G445" s="36"/>
      <c r="H445" s="36"/>
      <c r="AL445" s="51"/>
      <c r="AM445" s="51"/>
      <c r="AN445" s="51"/>
      <c r="AO445" s="51"/>
      <c r="AP445" s="51"/>
      <c r="AQ445" s="40"/>
      <c r="AR445" s="40"/>
      <c r="AS445" s="40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</row>
    <row r="446" spans="3:66" s="41" customFormat="1">
      <c r="C446" s="50"/>
      <c r="D446" s="34"/>
      <c r="E446" s="50"/>
      <c r="F446" s="34"/>
      <c r="G446" s="36"/>
      <c r="H446" s="36"/>
      <c r="AL446" s="51"/>
      <c r="AM446" s="51"/>
      <c r="AN446" s="51"/>
      <c r="AO446" s="51"/>
      <c r="AP446" s="51"/>
      <c r="AQ446" s="40"/>
      <c r="AR446" s="40"/>
      <c r="AS446" s="40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</row>
    <row r="447" spans="3:66" s="41" customFormat="1">
      <c r="C447" s="50"/>
      <c r="D447" s="34"/>
      <c r="E447" s="50"/>
      <c r="F447" s="34"/>
      <c r="G447" s="36"/>
      <c r="H447" s="36"/>
      <c r="AL447" s="51"/>
      <c r="AM447" s="51"/>
      <c r="AN447" s="51"/>
      <c r="AO447" s="51"/>
      <c r="AP447" s="51"/>
      <c r="AQ447" s="40"/>
      <c r="AR447" s="40"/>
      <c r="AS447" s="40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</row>
    <row r="448" spans="3:66" s="41" customFormat="1">
      <c r="C448" s="50"/>
      <c r="D448" s="34"/>
      <c r="E448" s="50"/>
      <c r="F448" s="34"/>
      <c r="G448" s="36"/>
      <c r="H448" s="36"/>
      <c r="AL448" s="51"/>
      <c r="AM448" s="51"/>
      <c r="AN448" s="51"/>
      <c r="AO448" s="51"/>
      <c r="AP448" s="51"/>
      <c r="AQ448" s="40"/>
      <c r="AR448" s="40"/>
      <c r="AS448" s="40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</row>
    <row r="449" spans="3:66" s="41" customFormat="1">
      <c r="C449" s="50"/>
      <c r="D449" s="34"/>
      <c r="E449" s="50"/>
      <c r="F449" s="34"/>
      <c r="G449" s="36"/>
      <c r="H449" s="36"/>
      <c r="AL449" s="51"/>
      <c r="AM449" s="51"/>
      <c r="AN449" s="51"/>
      <c r="AO449" s="51"/>
      <c r="AP449" s="51"/>
      <c r="AQ449" s="40"/>
      <c r="AR449" s="40"/>
      <c r="AS449" s="40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</row>
    <row r="450" spans="3:66" s="41" customFormat="1">
      <c r="C450" s="50"/>
      <c r="D450" s="34"/>
      <c r="E450" s="50"/>
      <c r="F450" s="34"/>
      <c r="G450" s="36"/>
      <c r="H450" s="36"/>
      <c r="AL450" s="51"/>
      <c r="AM450" s="51"/>
      <c r="AN450" s="51"/>
      <c r="AO450" s="51"/>
      <c r="AP450" s="51"/>
      <c r="AQ450" s="40"/>
      <c r="AR450" s="40"/>
      <c r="AS450" s="40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</row>
    <row r="451" spans="3:66" s="41" customFormat="1">
      <c r="C451" s="50"/>
      <c r="D451" s="34"/>
      <c r="E451" s="50"/>
      <c r="F451" s="34"/>
      <c r="G451" s="36"/>
      <c r="H451" s="36"/>
      <c r="AL451" s="51"/>
      <c r="AM451" s="51"/>
      <c r="AN451" s="51"/>
      <c r="AO451" s="51"/>
      <c r="AP451" s="51"/>
      <c r="AQ451" s="40"/>
      <c r="AR451" s="40"/>
      <c r="AS451" s="40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</row>
    <row r="452" spans="3:66" s="41" customFormat="1">
      <c r="C452" s="50"/>
      <c r="D452" s="34"/>
      <c r="E452" s="50"/>
      <c r="F452" s="34"/>
      <c r="G452" s="39"/>
      <c r="H452" s="39"/>
      <c r="AL452" s="51"/>
      <c r="AM452" s="51"/>
      <c r="AN452" s="51"/>
      <c r="AO452" s="51"/>
      <c r="AP452" s="51"/>
      <c r="AQ452" s="40"/>
      <c r="AR452" s="40"/>
      <c r="AS452" s="40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</row>
    <row r="453" spans="3:66" s="41" customFormat="1">
      <c r="C453" s="50"/>
      <c r="D453" s="34"/>
      <c r="E453" s="50"/>
      <c r="F453" s="34"/>
      <c r="G453" s="36"/>
      <c r="H453" s="36"/>
      <c r="AL453" s="51"/>
      <c r="AM453" s="51"/>
      <c r="AN453" s="51"/>
      <c r="AO453" s="51"/>
      <c r="AP453" s="51"/>
      <c r="AQ453" s="40"/>
      <c r="AR453" s="40"/>
      <c r="AS453" s="40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</row>
    <row r="454" spans="3:66" s="41" customFormat="1">
      <c r="C454" s="50"/>
      <c r="D454" s="34"/>
      <c r="E454" s="50"/>
      <c r="F454" s="34"/>
      <c r="G454" s="36"/>
      <c r="H454" s="36"/>
      <c r="AL454" s="51"/>
      <c r="AM454" s="51"/>
      <c r="AN454" s="51"/>
      <c r="AO454" s="51"/>
      <c r="AP454" s="51"/>
      <c r="AQ454" s="40"/>
      <c r="AR454" s="40"/>
      <c r="AS454" s="40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</row>
    <row r="455" spans="3:66" s="41" customFormat="1">
      <c r="C455" s="50"/>
      <c r="D455" s="34"/>
      <c r="E455" s="50"/>
      <c r="F455" s="34"/>
      <c r="G455" s="36"/>
      <c r="H455" s="36"/>
      <c r="AL455" s="51"/>
      <c r="AM455" s="51"/>
      <c r="AN455" s="51"/>
      <c r="AO455" s="51"/>
      <c r="AP455" s="51"/>
      <c r="AQ455" s="40"/>
      <c r="AR455" s="40"/>
      <c r="AS455" s="40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</row>
    <row r="456" spans="3:66" s="41" customFormat="1">
      <c r="C456" s="50"/>
      <c r="D456" s="34"/>
      <c r="E456" s="50"/>
      <c r="F456" s="34"/>
      <c r="G456" s="36"/>
      <c r="H456" s="36"/>
      <c r="AL456" s="51"/>
      <c r="AM456" s="51"/>
      <c r="AN456" s="51"/>
      <c r="AO456" s="51"/>
      <c r="AP456" s="51"/>
      <c r="AQ456" s="40"/>
      <c r="AR456" s="40"/>
      <c r="AS456" s="40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</row>
    <row r="457" spans="3:66" s="41" customFormat="1">
      <c r="C457" s="50"/>
      <c r="D457" s="34"/>
      <c r="E457" s="50"/>
      <c r="F457" s="34"/>
      <c r="G457" s="36"/>
      <c r="H457" s="36"/>
      <c r="AL457" s="51"/>
      <c r="AM457" s="51"/>
      <c r="AN457" s="51"/>
      <c r="AO457" s="51"/>
      <c r="AP457" s="51"/>
      <c r="AQ457" s="40"/>
      <c r="AR457" s="40"/>
      <c r="AS457" s="40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</row>
    <row r="458" spans="3:66" s="41" customFormat="1">
      <c r="C458" s="50"/>
      <c r="D458" s="34"/>
      <c r="E458" s="50"/>
      <c r="F458" s="34"/>
      <c r="G458" s="36"/>
      <c r="H458" s="36"/>
      <c r="AL458" s="51"/>
      <c r="AM458" s="51"/>
      <c r="AN458" s="51"/>
      <c r="AO458" s="51"/>
      <c r="AP458" s="51"/>
      <c r="AQ458" s="40"/>
      <c r="AR458" s="40"/>
      <c r="AS458" s="40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</row>
    <row r="459" spans="3:66" s="41" customFormat="1">
      <c r="C459" s="50"/>
      <c r="D459" s="34"/>
      <c r="E459" s="50"/>
      <c r="F459" s="34"/>
      <c r="G459" s="36"/>
      <c r="H459" s="36"/>
      <c r="AL459" s="51"/>
      <c r="AM459" s="51"/>
      <c r="AN459" s="51"/>
      <c r="AO459" s="51"/>
      <c r="AP459" s="51"/>
      <c r="AQ459" s="40"/>
      <c r="AR459" s="40"/>
      <c r="AS459" s="40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</row>
    <row r="460" spans="3:66" s="41" customFormat="1">
      <c r="C460" s="50"/>
      <c r="D460" s="34"/>
      <c r="E460" s="50"/>
      <c r="F460" s="34"/>
      <c r="G460" s="36"/>
      <c r="H460" s="36"/>
      <c r="AL460" s="51"/>
      <c r="AM460" s="51"/>
      <c r="AN460" s="51"/>
      <c r="AO460" s="51"/>
      <c r="AP460" s="51"/>
      <c r="AQ460" s="40"/>
      <c r="AR460" s="40"/>
      <c r="AS460" s="40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</row>
    <row r="461" spans="3:66" s="41" customFormat="1">
      <c r="C461" s="50"/>
      <c r="D461" s="34"/>
      <c r="E461" s="50"/>
      <c r="F461" s="34"/>
      <c r="G461" s="36"/>
      <c r="H461" s="36"/>
      <c r="AL461" s="51"/>
      <c r="AM461" s="51"/>
      <c r="AN461" s="51"/>
      <c r="AO461" s="51"/>
      <c r="AP461" s="51"/>
      <c r="AQ461" s="40"/>
      <c r="AR461" s="40"/>
      <c r="AS461" s="40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</row>
    <row r="462" spans="3:66" s="41" customFormat="1">
      <c r="C462" s="50"/>
      <c r="D462" s="34"/>
      <c r="E462" s="50"/>
      <c r="F462" s="34"/>
      <c r="G462" s="36"/>
      <c r="H462" s="36"/>
      <c r="AL462" s="51"/>
      <c r="AM462" s="51"/>
      <c r="AN462" s="51"/>
      <c r="AO462" s="51"/>
      <c r="AP462" s="51"/>
      <c r="AQ462" s="40"/>
      <c r="AR462" s="40"/>
      <c r="AS462" s="40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</row>
    <row r="463" spans="3:66" s="41" customFormat="1">
      <c r="C463" s="50"/>
      <c r="D463" s="34"/>
      <c r="E463" s="50"/>
      <c r="F463" s="34"/>
      <c r="G463" s="36"/>
      <c r="H463" s="36"/>
      <c r="AL463" s="51"/>
      <c r="AM463" s="51"/>
      <c r="AN463" s="51"/>
      <c r="AO463" s="51"/>
      <c r="AP463" s="51"/>
      <c r="AQ463" s="40"/>
      <c r="AR463" s="40"/>
      <c r="AS463" s="40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</row>
    <row r="464" spans="3:66" s="41" customFormat="1">
      <c r="C464" s="50"/>
      <c r="D464" s="34"/>
      <c r="E464" s="50"/>
      <c r="F464" s="34"/>
      <c r="G464" s="36"/>
      <c r="H464" s="36"/>
      <c r="AL464" s="51"/>
      <c r="AM464" s="51"/>
      <c r="AN464" s="51"/>
      <c r="AO464" s="51"/>
      <c r="AP464" s="51"/>
      <c r="AQ464" s="40"/>
      <c r="AR464" s="40"/>
      <c r="AS464" s="40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</row>
    <row r="465" spans="3:66" s="41" customFormat="1">
      <c r="C465" s="50"/>
      <c r="D465" s="34"/>
      <c r="E465" s="50"/>
      <c r="F465" s="34"/>
      <c r="G465" s="36"/>
      <c r="H465" s="36"/>
      <c r="AL465" s="51"/>
      <c r="AM465" s="51"/>
      <c r="AN465" s="51"/>
      <c r="AO465" s="51"/>
      <c r="AP465" s="51"/>
      <c r="AQ465" s="40"/>
      <c r="AR465" s="40"/>
      <c r="AS465" s="40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</row>
    <row r="466" spans="3:66" s="41" customFormat="1">
      <c r="C466" s="50"/>
      <c r="D466" s="34"/>
      <c r="E466" s="50"/>
      <c r="F466" s="34"/>
      <c r="G466" s="36"/>
      <c r="H466" s="36"/>
      <c r="AL466" s="51"/>
      <c r="AM466" s="51"/>
      <c r="AN466" s="51"/>
      <c r="AO466" s="51"/>
      <c r="AP466" s="51"/>
      <c r="AQ466" s="40"/>
      <c r="AR466" s="40"/>
      <c r="AS466" s="40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</row>
    <row r="467" spans="3:66" s="41" customFormat="1">
      <c r="C467" s="50"/>
      <c r="D467" s="34"/>
      <c r="E467" s="50"/>
      <c r="F467" s="34"/>
      <c r="G467" s="36"/>
      <c r="H467" s="36"/>
      <c r="AL467" s="51"/>
      <c r="AM467" s="51"/>
      <c r="AN467" s="51"/>
      <c r="AO467" s="51"/>
      <c r="AP467" s="51"/>
      <c r="AQ467" s="40"/>
      <c r="AR467" s="40"/>
      <c r="AS467" s="40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</row>
    <row r="468" spans="3:66" s="41" customFormat="1">
      <c r="C468" s="50"/>
      <c r="D468" s="34"/>
      <c r="E468" s="50"/>
      <c r="F468" s="34"/>
      <c r="G468" s="36"/>
      <c r="H468" s="36"/>
      <c r="AL468" s="51"/>
      <c r="AM468" s="51"/>
      <c r="AN468" s="51"/>
      <c r="AO468" s="51"/>
      <c r="AP468" s="51"/>
      <c r="AQ468" s="40"/>
      <c r="AR468" s="40"/>
      <c r="AS468" s="40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</row>
    <row r="469" spans="3:66" s="41" customFormat="1">
      <c r="C469" s="50"/>
      <c r="D469" s="34"/>
      <c r="E469" s="50"/>
      <c r="F469" s="34"/>
      <c r="G469" s="39"/>
      <c r="H469" s="39"/>
      <c r="AL469" s="51"/>
      <c r="AM469" s="51"/>
      <c r="AN469" s="51"/>
      <c r="AO469" s="51"/>
      <c r="AP469" s="51"/>
      <c r="AQ469" s="40"/>
      <c r="AR469" s="40"/>
      <c r="AS469" s="40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</row>
    <row r="470" spans="3:66" s="41" customFormat="1">
      <c r="C470" s="50"/>
      <c r="D470" s="34"/>
      <c r="E470" s="50"/>
      <c r="F470" s="34"/>
      <c r="G470" s="36"/>
      <c r="H470" s="36"/>
      <c r="AL470" s="51"/>
      <c r="AM470" s="51"/>
      <c r="AN470" s="51"/>
      <c r="AO470" s="51"/>
      <c r="AP470" s="51"/>
      <c r="AQ470" s="40"/>
      <c r="AR470" s="40"/>
      <c r="AS470" s="40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</row>
    <row r="471" spans="3:66" s="41" customFormat="1">
      <c r="C471" s="50"/>
      <c r="D471" s="34"/>
      <c r="E471" s="50"/>
      <c r="F471" s="34"/>
      <c r="G471" s="36"/>
      <c r="H471" s="36"/>
      <c r="AL471" s="51"/>
      <c r="AM471" s="51"/>
      <c r="AN471" s="51"/>
      <c r="AO471" s="51"/>
      <c r="AP471" s="51"/>
      <c r="AQ471" s="40"/>
      <c r="AR471" s="40"/>
      <c r="AS471" s="40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</row>
    <row r="472" spans="3:66" s="41" customFormat="1">
      <c r="C472" s="50"/>
      <c r="D472" s="34"/>
      <c r="E472" s="50"/>
      <c r="F472" s="34"/>
      <c r="G472" s="36"/>
      <c r="H472" s="36"/>
      <c r="AL472" s="51"/>
      <c r="AM472" s="51"/>
      <c r="AN472" s="51"/>
      <c r="AO472" s="51"/>
      <c r="AP472" s="51"/>
      <c r="AQ472" s="40"/>
      <c r="AR472" s="40"/>
      <c r="AS472" s="40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</row>
    <row r="473" spans="3:66" s="41" customFormat="1">
      <c r="C473" s="50"/>
      <c r="D473" s="34"/>
      <c r="E473" s="50"/>
      <c r="F473" s="34"/>
      <c r="G473" s="36"/>
      <c r="H473" s="36"/>
      <c r="AL473" s="51"/>
      <c r="AM473" s="51"/>
      <c r="AN473" s="51"/>
      <c r="AO473" s="51"/>
      <c r="AP473" s="51"/>
      <c r="AQ473" s="40"/>
      <c r="AR473" s="40"/>
      <c r="AS473" s="40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</row>
    <row r="474" spans="3:66" s="41" customFormat="1">
      <c r="C474" s="50"/>
      <c r="D474" s="34"/>
      <c r="E474" s="50"/>
      <c r="F474" s="34"/>
      <c r="G474" s="36"/>
      <c r="H474" s="36"/>
      <c r="AL474" s="51"/>
      <c r="AM474" s="51"/>
      <c r="AN474" s="51"/>
      <c r="AO474" s="51"/>
      <c r="AP474" s="51"/>
      <c r="AQ474" s="40"/>
      <c r="AR474" s="40"/>
      <c r="AS474" s="40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</row>
    <row r="475" spans="3:66" s="41" customFormat="1">
      <c r="C475" s="50"/>
      <c r="D475" s="34"/>
      <c r="E475" s="50"/>
      <c r="F475" s="34"/>
      <c r="G475" s="36"/>
      <c r="H475" s="36"/>
      <c r="AL475" s="51"/>
      <c r="AM475" s="51"/>
      <c r="AN475" s="51"/>
      <c r="AO475" s="51"/>
      <c r="AP475" s="51"/>
      <c r="AQ475" s="40"/>
      <c r="AR475" s="40"/>
      <c r="AS475" s="40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</row>
    <row r="476" spans="3:66" s="41" customFormat="1">
      <c r="C476" s="50"/>
      <c r="D476" s="34"/>
      <c r="E476" s="50"/>
      <c r="F476" s="34"/>
      <c r="G476" s="36"/>
      <c r="H476" s="36"/>
      <c r="AL476" s="51"/>
      <c r="AM476" s="51"/>
      <c r="AN476" s="51"/>
      <c r="AO476" s="51"/>
      <c r="AP476" s="51"/>
      <c r="AQ476" s="40"/>
      <c r="AR476" s="40"/>
      <c r="AS476" s="40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</row>
    <row r="477" spans="3:66" s="41" customFormat="1">
      <c r="C477" s="50"/>
      <c r="D477" s="34"/>
      <c r="E477" s="50"/>
      <c r="F477" s="34"/>
      <c r="G477" s="36"/>
      <c r="H477" s="36"/>
      <c r="AL477" s="51"/>
      <c r="AM477" s="51"/>
      <c r="AN477" s="51"/>
      <c r="AO477" s="51"/>
      <c r="AP477" s="51"/>
      <c r="AQ477" s="40"/>
      <c r="AR477" s="40"/>
      <c r="AS477" s="40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</row>
    <row r="478" spans="3:66" s="41" customFormat="1">
      <c r="C478" s="50"/>
      <c r="D478" s="34"/>
      <c r="E478" s="50"/>
      <c r="F478" s="34"/>
      <c r="G478" s="36"/>
      <c r="H478" s="36"/>
      <c r="AL478" s="51"/>
      <c r="AM478" s="51"/>
      <c r="AN478" s="51"/>
      <c r="AO478" s="51"/>
      <c r="AP478" s="51"/>
      <c r="AQ478" s="40"/>
      <c r="AR478" s="40"/>
      <c r="AS478" s="40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4"/>
      <c r="BN478" s="34"/>
    </row>
    <row r="479" spans="3:66" s="41" customFormat="1">
      <c r="C479" s="50"/>
      <c r="D479" s="34"/>
      <c r="E479" s="50"/>
      <c r="F479" s="34"/>
      <c r="G479" s="36"/>
      <c r="H479" s="36"/>
      <c r="AL479" s="51"/>
      <c r="AM479" s="51"/>
      <c r="AN479" s="51"/>
      <c r="AO479" s="51"/>
      <c r="AP479" s="51"/>
      <c r="AQ479" s="40"/>
      <c r="AR479" s="40"/>
      <c r="AS479" s="40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4"/>
      <c r="BN479" s="34"/>
    </row>
    <row r="480" spans="3:66" s="41" customFormat="1">
      <c r="C480" s="50"/>
      <c r="D480" s="34"/>
      <c r="E480" s="50"/>
      <c r="F480" s="34"/>
      <c r="G480" s="36"/>
      <c r="H480" s="36"/>
      <c r="AL480" s="51"/>
      <c r="AM480" s="51"/>
      <c r="AN480" s="51"/>
      <c r="AO480" s="51"/>
      <c r="AP480" s="51"/>
      <c r="AQ480" s="40"/>
      <c r="AR480" s="40"/>
      <c r="AS480" s="40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4"/>
      <c r="BN480" s="34"/>
    </row>
    <row r="481" spans="3:66" s="41" customFormat="1">
      <c r="C481" s="50"/>
      <c r="D481" s="34"/>
      <c r="E481" s="50"/>
      <c r="F481" s="34"/>
      <c r="G481" s="36"/>
      <c r="H481" s="36"/>
      <c r="AL481" s="51"/>
      <c r="AM481" s="51"/>
      <c r="AN481" s="51"/>
      <c r="AO481" s="51"/>
      <c r="AP481" s="51"/>
      <c r="AQ481" s="40"/>
      <c r="AR481" s="40"/>
      <c r="AS481" s="40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4"/>
      <c r="BN481" s="34"/>
    </row>
    <row r="482" spans="3:66" s="41" customFormat="1">
      <c r="C482" s="50"/>
      <c r="D482" s="34"/>
      <c r="E482" s="50"/>
      <c r="F482" s="34"/>
      <c r="G482" s="36"/>
      <c r="H482" s="36"/>
      <c r="AL482" s="51"/>
      <c r="AM482" s="51"/>
      <c r="AN482" s="51"/>
      <c r="AO482" s="51"/>
      <c r="AP482" s="51"/>
      <c r="AQ482" s="40"/>
      <c r="AR482" s="40"/>
      <c r="AS482" s="40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</row>
    <row r="483" spans="3:66" s="41" customFormat="1">
      <c r="C483" s="50"/>
      <c r="D483" s="34"/>
      <c r="E483" s="50"/>
      <c r="F483" s="34"/>
      <c r="G483" s="39"/>
      <c r="H483" s="39"/>
      <c r="AL483" s="51"/>
      <c r="AM483" s="51"/>
      <c r="AN483" s="51"/>
      <c r="AO483" s="51"/>
      <c r="AP483" s="51"/>
      <c r="AQ483" s="40"/>
      <c r="AR483" s="40"/>
      <c r="AS483" s="40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</row>
    <row r="484" spans="3:66" s="41" customFormat="1">
      <c r="C484" s="50"/>
      <c r="D484" s="34"/>
      <c r="E484" s="50"/>
      <c r="F484" s="34"/>
      <c r="G484" s="39"/>
      <c r="H484" s="39"/>
      <c r="AL484" s="51"/>
      <c r="AM484" s="51"/>
      <c r="AN484" s="51"/>
      <c r="AO484" s="51"/>
      <c r="AP484" s="51"/>
      <c r="AQ484" s="40"/>
      <c r="AR484" s="40"/>
      <c r="AS484" s="40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4"/>
      <c r="BN484" s="34"/>
    </row>
    <row r="485" spans="3:66" s="41" customFormat="1">
      <c r="C485" s="50"/>
      <c r="D485" s="34"/>
      <c r="E485" s="50"/>
      <c r="F485" s="34"/>
      <c r="G485" s="36"/>
      <c r="H485" s="36"/>
      <c r="AL485" s="51"/>
      <c r="AM485" s="51"/>
      <c r="AN485" s="51"/>
      <c r="AO485" s="51"/>
      <c r="AP485" s="51"/>
      <c r="AQ485" s="40"/>
      <c r="AR485" s="40"/>
      <c r="AS485" s="40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4"/>
      <c r="BN485" s="34"/>
    </row>
    <row r="486" spans="3:66" s="41" customFormat="1">
      <c r="C486" s="50"/>
      <c r="D486" s="34"/>
      <c r="E486" s="50"/>
      <c r="F486" s="34"/>
      <c r="G486" s="36"/>
      <c r="H486" s="36"/>
      <c r="AL486" s="51"/>
      <c r="AM486" s="51"/>
      <c r="AN486" s="51"/>
      <c r="AO486" s="51"/>
      <c r="AP486" s="51"/>
      <c r="AQ486" s="40"/>
      <c r="AR486" s="40"/>
      <c r="AS486" s="40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4"/>
      <c r="BN486" s="34"/>
    </row>
    <row r="487" spans="3:66" s="41" customFormat="1">
      <c r="C487" s="50"/>
      <c r="D487" s="34"/>
      <c r="E487" s="50"/>
      <c r="F487" s="34"/>
      <c r="G487" s="39"/>
      <c r="H487" s="39"/>
      <c r="AL487" s="51"/>
      <c r="AM487" s="51"/>
      <c r="AN487" s="51"/>
      <c r="AO487" s="51"/>
      <c r="AP487" s="51"/>
      <c r="AQ487" s="40"/>
      <c r="AR487" s="40"/>
      <c r="AS487" s="40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</row>
    <row r="488" spans="3:66" s="41" customFormat="1">
      <c r="C488" s="50"/>
      <c r="D488" s="34"/>
      <c r="E488" s="50"/>
      <c r="F488" s="34"/>
      <c r="G488" s="36"/>
      <c r="H488" s="36"/>
      <c r="AL488" s="51"/>
      <c r="AM488" s="51"/>
      <c r="AN488" s="51"/>
      <c r="AO488" s="51"/>
      <c r="AP488" s="51"/>
      <c r="AQ488" s="40"/>
      <c r="AR488" s="40"/>
      <c r="AS488" s="40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</row>
    <row r="489" spans="3:66" s="41" customFormat="1">
      <c r="C489" s="50"/>
      <c r="D489" s="34"/>
      <c r="E489" s="50"/>
      <c r="F489" s="34"/>
      <c r="G489" s="36"/>
      <c r="H489" s="36"/>
      <c r="AL489" s="51"/>
      <c r="AM489" s="51"/>
      <c r="AN489" s="51"/>
      <c r="AO489" s="51"/>
      <c r="AP489" s="51"/>
      <c r="AQ489" s="40"/>
      <c r="AR489" s="40"/>
      <c r="AS489" s="40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4"/>
      <c r="BN489" s="34"/>
    </row>
    <row r="490" spans="3:66" s="41" customFormat="1">
      <c r="C490" s="50"/>
      <c r="D490" s="34"/>
      <c r="E490" s="50"/>
      <c r="F490" s="34"/>
      <c r="G490" s="36"/>
      <c r="H490" s="36"/>
      <c r="AL490" s="51"/>
      <c r="AM490" s="51"/>
      <c r="AN490" s="51"/>
      <c r="AO490" s="51"/>
      <c r="AP490" s="51"/>
      <c r="AQ490" s="40"/>
      <c r="AR490" s="40"/>
      <c r="AS490" s="40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4"/>
      <c r="BN490" s="34"/>
    </row>
    <row r="491" spans="3:66">
      <c r="G491" s="36"/>
      <c r="H491" s="36"/>
    </row>
  </sheetData>
  <autoFilter ref="A12:AU269" xr:uid="{00000000-0009-0000-0000-000000000000}"/>
  <mergeCells count="143">
    <mergeCell ref="C2:AQ2"/>
    <mergeCell ref="C3:L3"/>
    <mergeCell ref="C4:M4"/>
    <mergeCell ref="C5:D5"/>
    <mergeCell ref="C6:M6"/>
    <mergeCell ref="AM6:AO6"/>
    <mergeCell ref="AP6:AQ6"/>
    <mergeCell ref="C7:AQ7"/>
    <mergeCell ref="AL3:AO3"/>
    <mergeCell ref="Q10:Q11"/>
    <mergeCell ref="R10:R11"/>
    <mergeCell ref="S10:S11"/>
    <mergeCell ref="T10:T11"/>
    <mergeCell ref="U10:U11"/>
    <mergeCell ref="C8:C11"/>
    <mergeCell ref="D8:D11"/>
    <mergeCell ref="E8:F8"/>
    <mergeCell ref="G8:G10"/>
    <mergeCell ref="H8:H10"/>
    <mergeCell ref="I8:I11"/>
    <mergeCell ref="J8:M8"/>
    <mergeCell ref="N8:P8"/>
    <mergeCell ref="Q8:S8"/>
    <mergeCell ref="X10:X11"/>
    <mergeCell ref="Y10:Y11"/>
    <mergeCell ref="Z10:Z11"/>
    <mergeCell ref="AA10:AA11"/>
    <mergeCell ref="AB10:AB11"/>
    <mergeCell ref="AL8:AQ8"/>
    <mergeCell ref="E9:E11"/>
    <mergeCell ref="F9:F11"/>
    <mergeCell ref="J9:K10"/>
    <mergeCell ref="L9:M10"/>
    <mergeCell ref="O9:P9"/>
    <mergeCell ref="R9:S9"/>
    <mergeCell ref="U9:V9"/>
    <mergeCell ref="X9:Y9"/>
    <mergeCell ref="AA9:AB9"/>
    <mergeCell ref="T8:V8"/>
    <mergeCell ref="W8:Y8"/>
    <mergeCell ref="Z8:AB8"/>
    <mergeCell ref="AC8:AE8"/>
    <mergeCell ref="AF8:AH8"/>
    <mergeCell ref="AI8:AK8"/>
    <mergeCell ref="N10:N11"/>
    <mergeCell ref="O10:O11"/>
    <mergeCell ref="P10:P11"/>
    <mergeCell ref="AP9:AQ9"/>
    <mergeCell ref="AD9:AE9"/>
    <mergeCell ref="AG9:AH9"/>
    <mergeCell ref="AJ9:AK9"/>
    <mergeCell ref="AL9:AL11"/>
    <mergeCell ref="AM9:AN9"/>
    <mergeCell ref="AO9:AO11"/>
    <mergeCell ref="AI10:AI11"/>
    <mergeCell ref="AJ10:AJ11"/>
    <mergeCell ref="AK10:AK11"/>
    <mergeCell ref="AM10:AM11"/>
    <mergeCell ref="AP10:AP11"/>
    <mergeCell ref="AQ10:AQ11"/>
    <mergeCell ref="AG10:AG11"/>
    <mergeCell ref="AH10:AH11"/>
    <mergeCell ref="J241:J242"/>
    <mergeCell ref="K241:K242"/>
    <mergeCell ref="L241:L242"/>
    <mergeCell ref="M241:M242"/>
    <mergeCell ref="N241:N242"/>
    <mergeCell ref="O241:O242"/>
    <mergeCell ref="AN10:AN11"/>
    <mergeCell ref="AC10:AC11"/>
    <mergeCell ref="AD10:AD11"/>
    <mergeCell ref="AE10:AE11"/>
    <mergeCell ref="AF10:AF11"/>
    <mergeCell ref="X241:X242"/>
    <mergeCell ref="Y241:Y242"/>
    <mergeCell ref="Z241:Z242"/>
    <mergeCell ref="AA241:AA242"/>
    <mergeCell ref="P241:P242"/>
    <mergeCell ref="Q241:Q242"/>
    <mergeCell ref="R241:R242"/>
    <mergeCell ref="S241:S242"/>
    <mergeCell ref="T241:T242"/>
    <mergeCell ref="U241:U242"/>
    <mergeCell ref="AN241:AN242"/>
    <mergeCell ref="V10:V11"/>
    <mergeCell ref="W10:W11"/>
    <mergeCell ref="AQ241:AQ242"/>
    <mergeCell ref="C242:F242"/>
    <mergeCell ref="C243:I244"/>
    <mergeCell ref="L243:M243"/>
    <mergeCell ref="J244:K244"/>
    <mergeCell ref="L244:M244"/>
    <mergeCell ref="O244:P244"/>
    <mergeCell ref="AH241:AH242"/>
    <mergeCell ref="AI241:AI242"/>
    <mergeCell ref="AJ241:AJ242"/>
    <mergeCell ref="AK241:AK242"/>
    <mergeCell ref="AL241:AL242"/>
    <mergeCell ref="AM241:AM242"/>
    <mergeCell ref="AB241:AB242"/>
    <mergeCell ref="AC241:AC242"/>
    <mergeCell ref="AD241:AD242"/>
    <mergeCell ref="AE241:AE242"/>
    <mergeCell ref="AF241:AF242"/>
    <mergeCell ref="AG241:AG242"/>
    <mergeCell ref="V241:V242"/>
    <mergeCell ref="W241:W242"/>
    <mergeCell ref="AJ244:AK244"/>
    <mergeCell ref="C241:F241"/>
    <mergeCell ref="I241:I242"/>
    <mergeCell ref="R244:S244"/>
    <mergeCell ref="U244:V244"/>
    <mergeCell ref="X244:Y244"/>
    <mergeCell ref="AA244:AB244"/>
    <mergeCell ref="AD244:AE244"/>
    <mergeCell ref="AG244:AH244"/>
    <mergeCell ref="M248:P248"/>
    <mergeCell ref="AO241:AO242"/>
    <mergeCell ref="AP241:AP242"/>
    <mergeCell ref="AM244:AN244"/>
    <mergeCell ref="AP244:AQ244"/>
    <mergeCell ref="K255:L255"/>
    <mergeCell ref="K256:L256"/>
    <mergeCell ref="C252:M253"/>
    <mergeCell ref="F255:J255"/>
    <mergeCell ref="F256:J256"/>
    <mergeCell ref="K260:L260"/>
    <mergeCell ref="D269:N269"/>
    <mergeCell ref="AL269:AN269"/>
    <mergeCell ref="K257:L257"/>
    <mergeCell ref="F258:I258"/>
    <mergeCell ref="K259:L259"/>
    <mergeCell ref="F257:J257"/>
    <mergeCell ref="F259:J259"/>
    <mergeCell ref="F260:J260"/>
    <mergeCell ref="F262:J262"/>
    <mergeCell ref="F263:J263"/>
    <mergeCell ref="F264:J264"/>
    <mergeCell ref="F265:I265"/>
    <mergeCell ref="F266:J266"/>
    <mergeCell ref="F267:J267"/>
    <mergeCell ref="C246:D246"/>
    <mergeCell ref="L246:M246"/>
  </mergeCells>
  <conditionalFormatting sqref="AM245">
    <cfRule type="cellIs" dxfId="1161" priority="5156" stopIfTrue="1" operator="greaterThan">
      <formula>#REF!</formula>
    </cfRule>
  </conditionalFormatting>
  <conditionalFormatting sqref="AM12 AP12">
    <cfRule type="cellIs" dxfId="1160" priority="5157" stopIfTrue="1" operator="greaterThan">
      <formula>#REF!</formula>
    </cfRule>
    <cfRule type="cellIs" dxfId="1159" priority="5158" stopIfTrue="1" operator="equal">
      <formula>#REF!</formula>
    </cfRule>
  </conditionalFormatting>
  <conditionalFormatting sqref="AR14:AR16">
    <cfRule type="cellIs" dxfId="1158" priority="5161" stopIfTrue="1" operator="equal">
      <formula>#REF!</formula>
    </cfRule>
    <cfRule type="cellIs" dxfId="1157" priority="5162" stopIfTrue="1" operator="greaterThan">
      <formula>#REF!</formula>
    </cfRule>
  </conditionalFormatting>
  <conditionalFormatting sqref="AR25:AR30 AR17:AR22">
    <cfRule type="cellIs" dxfId="1156" priority="5163" stopIfTrue="1" operator="equal">
      <formula>#REF!</formula>
    </cfRule>
    <cfRule type="cellIs" dxfId="1155" priority="5164" stopIfTrue="1" operator="greaterThan">
      <formula>#REF!</formula>
    </cfRule>
  </conditionalFormatting>
  <conditionalFormatting sqref="AL245:AL252 AN245:AP245">
    <cfRule type="cellIs" dxfId="1154" priority="5165" stopIfTrue="1" operator="greaterThan">
      <formula>#REF!</formula>
    </cfRule>
  </conditionalFormatting>
  <conditionalFormatting sqref="AQ14:AQ240">
    <cfRule type="expression" dxfId="1153" priority="5086">
      <formula>$A$14="Família"</formula>
    </cfRule>
  </conditionalFormatting>
  <conditionalFormatting sqref="AQ14:AQ240">
    <cfRule type="expression" dxfId="1152" priority="5085">
      <formula>$A$14="Advindo"</formula>
    </cfRule>
  </conditionalFormatting>
  <conditionalFormatting sqref="AR23">
    <cfRule type="cellIs" dxfId="1151" priority="1184" stopIfTrue="1" operator="equal">
      <formula>#REF!</formula>
    </cfRule>
    <cfRule type="cellIs" dxfId="1150" priority="1185" stopIfTrue="1" operator="greaterThan">
      <formula>#REF!</formula>
    </cfRule>
  </conditionalFormatting>
  <conditionalFormatting sqref="AR24">
    <cfRule type="cellIs" dxfId="1149" priority="1182" stopIfTrue="1" operator="equal">
      <formula>#REF!</formula>
    </cfRule>
    <cfRule type="cellIs" dxfId="1148" priority="1183" stopIfTrue="1" operator="greaterThan">
      <formula>#REF!</formula>
    </cfRule>
  </conditionalFormatting>
  <conditionalFormatting sqref="C13:AP13">
    <cfRule type="expression" dxfId="1147" priority="1146">
      <formula>$A$13="Família"</formula>
    </cfRule>
    <cfRule type="expression" dxfId="1146" priority="1147">
      <formula>$A$13="Ñ Plan c/desc"</formula>
    </cfRule>
    <cfRule type="expression" dxfId="1145" priority="1148">
      <formula>$A$13="Advindo"</formula>
    </cfRule>
    <cfRule type="expression" dxfId="1144" priority="1149">
      <formula>$A$13="Ñ Plan s/desc"</formula>
    </cfRule>
    <cfRule type="expression" dxfId="1143" priority="1150">
      <formula>$A$13="Planilhado"</formula>
    </cfRule>
  </conditionalFormatting>
  <conditionalFormatting sqref="C14:AP14">
    <cfRule type="expression" dxfId="1142" priority="1141">
      <formula>$A$14="Família"</formula>
    </cfRule>
    <cfRule type="expression" dxfId="1141" priority="1142">
      <formula>$A$14="Ñ Plan c/desc"</formula>
    </cfRule>
    <cfRule type="expression" dxfId="1140" priority="1143">
      <formula>$A$14="Advindo"</formula>
    </cfRule>
    <cfRule type="expression" dxfId="1139" priority="1144">
      <formula>$A$14="Ñ Plan s/desc"</formula>
    </cfRule>
    <cfRule type="expression" dxfId="1138" priority="1145">
      <formula>$A$14="Planilhado"</formula>
    </cfRule>
  </conditionalFormatting>
  <conditionalFormatting sqref="C15:AP15">
    <cfRule type="expression" dxfId="1137" priority="1136">
      <formula>$A$15="Família"</formula>
    </cfRule>
    <cfRule type="expression" dxfId="1136" priority="1137">
      <formula>$A$15="Ñ Plan c/desc"</formula>
    </cfRule>
    <cfRule type="expression" dxfId="1135" priority="1138">
      <formula>$A$15="Advindo"</formula>
    </cfRule>
    <cfRule type="expression" dxfId="1134" priority="1139">
      <formula>$A$15="Ñ Plan s/desc"</formula>
    </cfRule>
    <cfRule type="expression" dxfId="1133" priority="1140">
      <formula>$A$15="Planilhado"</formula>
    </cfRule>
  </conditionalFormatting>
  <conditionalFormatting sqref="C16:AP16">
    <cfRule type="expression" dxfId="1132" priority="1131">
      <formula>$A$16="Família"</formula>
    </cfRule>
    <cfRule type="expression" dxfId="1131" priority="1132">
      <formula>$A$16="Ñ Plan c/desc"</formula>
    </cfRule>
    <cfRule type="expression" dxfId="1130" priority="1133">
      <formula>$A$16="Advindo"</formula>
    </cfRule>
    <cfRule type="expression" dxfId="1129" priority="1134">
      <formula>$A$16="Ñ Plan s/desc"</formula>
    </cfRule>
    <cfRule type="expression" dxfId="1128" priority="1135">
      <formula>$A$16="Planilhado"</formula>
    </cfRule>
  </conditionalFormatting>
  <conditionalFormatting sqref="C17:AP17">
    <cfRule type="expression" dxfId="1127" priority="1126">
      <formula>$A$17="Família"</formula>
    </cfRule>
    <cfRule type="expression" dxfId="1126" priority="1127">
      <formula>$A$17="Ñ Plan c/desc"</formula>
    </cfRule>
    <cfRule type="expression" dxfId="1125" priority="1128">
      <formula>$A$17="Advindo"</formula>
    </cfRule>
    <cfRule type="expression" dxfId="1124" priority="1129">
      <formula>$A$17="Ñ Plan s/desc"</formula>
    </cfRule>
    <cfRule type="expression" dxfId="1123" priority="1130">
      <formula>$A$17="Planilhado"</formula>
    </cfRule>
  </conditionalFormatting>
  <conditionalFormatting sqref="C18:AP18">
    <cfRule type="expression" dxfId="1122" priority="1121">
      <formula>$A$18="Família"</formula>
    </cfRule>
    <cfRule type="expression" dxfId="1121" priority="1122">
      <formula>$A$18="Ñ Plan c/desc"</formula>
    </cfRule>
    <cfRule type="expression" dxfId="1120" priority="1123">
      <formula>$A$18="Advindo"</formula>
    </cfRule>
    <cfRule type="expression" dxfId="1119" priority="1124">
      <formula>$A$18="Ñ Plan s/desc"</formula>
    </cfRule>
    <cfRule type="expression" dxfId="1118" priority="1125">
      <formula>$A$18="Planilhado"</formula>
    </cfRule>
  </conditionalFormatting>
  <conditionalFormatting sqref="C19:AP19">
    <cfRule type="expression" dxfId="1117" priority="1116">
      <formula>$A$19="Família"</formula>
    </cfRule>
    <cfRule type="expression" dxfId="1116" priority="1117">
      <formula>$A$19="Ñ Plan c/desc"</formula>
    </cfRule>
    <cfRule type="expression" dxfId="1115" priority="1118">
      <formula>$A$19="Advindo"</formula>
    </cfRule>
    <cfRule type="expression" dxfId="1114" priority="1119">
      <formula>$A$19="Ñ Plan s/desc"</formula>
    </cfRule>
    <cfRule type="expression" dxfId="1113" priority="1120">
      <formula>$A$19="Planilhado"</formula>
    </cfRule>
  </conditionalFormatting>
  <conditionalFormatting sqref="C20:AP20">
    <cfRule type="expression" dxfId="1112" priority="1111">
      <formula>$A$20="Família"</formula>
    </cfRule>
    <cfRule type="expression" dxfId="1111" priority="1112">
      <formula>$A$20="Ñ Plan c/desc"</formula>
    </cfRule>
    <cfRule type="expression" dxfId="1110" priority="1113">
      <formula>$A$20="Advindo"</formula>
    </cfRule>
    <cfRule type="expression" dxfId="1109" priority="1114">
      <formula>$A$20="Ñ Plan s/desc"</formula>
    </cfRule>
    <cfRule type="expression" dxfId="1108" priority="1115">
      <formula>$A$20="Planilhado"</formula>
    </cfRule>
  </conditionalFormatting>
  <conditionalFormatting sqref="C21:AP21">
    <cfRule type="expression" dxfId="1107" priority="1106">
      <formula>$A$21="Família"</formula>
    </cfRule>
    <cfRule type="expression" dxfId="1106" priority="1107">
      <formula>$A$21="Ñ Plan c/desc"</formula>
    </cfRule>
    <cfRule type="expression" dxfId="1105" priority="1108">
      <formula>$A$21="Advindo"</formula>
    </cfRule>
    <cfRule type="expression" dxfId="1104" priority="1109">
      <formula>$A$21="Ñ Plan s/desc"</formula>
    </cfRule>
    <cfRule type="expression" dxfId="1103" priority="1110">
      <formula>$A$21="Planilhado"</formula>
    </cfRule>
  </conditionalFormatting>
  <conditionalFormatting sqref="C22:AP22">
    <cfRule type="expression" dxfId="1102" priority="1101">
      <formula>$A$22="Família"</formula>
    </cfRule>
    <cfRule type="expression" dxfId="1101" priority="1102">
      <formula>$A$22="Ñ Plan c/desc"</formula>
    </cfRule>
    <cfRule type="expression" dxfId="1100" priority="1103">
      <formula>$A$22="Advindo"</formula>
    </cfRule>
    <cfRule type="expression" dxfId="1099" priority="1104">
      <formula>$A$22="Ñ Plan s/desc"</formula>
    </cfRule>
    <cfRule type="expression" dxfId="1098" priority="1105">
      <formula>$A$22="Planilhado"</formula>
    </cfRule>
  </conditionalFormatting>
  <conditionalFormatting sqref="C23:AP23">
    <cfRule type="expression" dxfId="1097" priority="1096">
      <formula>$A$23="Família"</formula>
    </cfRule>
    <cfRule type="expression" dxfId="1096" priority="1097">
      <formula>$A$23="Ñ Plan c/desc"</formula>
    </cfRule>
    <cfRule type="expression" dxfId="1095" priority="1098">
      <formula>$A$23="Advindo"</formula>
    </cfRule>
    <cfRule type="expression" dxfId="1094" priority="1099">
      <formula>$A$23="Ñ Plan s/desc"</formula>
    </cfRule>
    <cfRule type="expression" dxfId="1093" priority="1100">
      <formula>$A$23="Planilhado"</formula>
    </cfRule>
  </conditionalFormatting>
  <conditionalFormatting sqref="C24:AP24">
    <cfRule type="expression" dxfId="1092" priority="1091">
      <formula>$A$24="Família"</formula>
    </cfRule>
    <cfRule type="expression" dxfId="1091" priority="1092">
      <formula>$A$24="Ñ Plan c/desc"</formula>
    </cfRule>
    <cfRule type="expression" dxfId="1090" priority="1093">
      <formula>$A$24="Advindo"</formula>
    </cfRule>
    <cfRule type="expression" dxfId="1089" priority="1094">
      <formula>$A$24="Ñ Plan s/desc"</formula>
    </cfRule>
    <cfRule type="expression" dxfId="1088" priority="1095">
      <formula>$A$24="Planilhado"</formula>
    </cfRule>
  </conditionalFormatting>
  <conditionalFormatting sqref="C25:AP25">
    <cfRule type="expression" dxfId="1087" priority="1086">
      <formula>$A$25="Família"</formula>
    </cfRule>
    <cfRule type="expression" dxfId="1086" priority="1087">
      <formula>$A$25="Ñ Plan c/desc"</formula>
    </cfRule>
    <cfRule type="expression" dxfId="1085" priority="1088">
      <formula>$A$25="Advindo"</formula>
    </cfRule>
    <cfRule type="expression" dxfId="1084" priority="1089">
      <formula>$A$25="Ñ Plan s/desc"</formula>
    </cfRule>
    <cfRule type="expression" dxfId="1083" priority="1090">
      <formula>$A$25="Planilhado"</formula>
    </cfRule>
  </conditionalFormatting>
  <conditionalFormatting sqref="C26:AP26">
    <cfRule type="expression" dxfId="1082" priority="1081">
      <formula>$A$26="Família"</formula>
    </cfRule>
    <cfRule type="expression" dxfId="1081" priority="1082">
      <formula>$A$26="Ñ Plan c/desc"</formula>
    </cfRule>
    <cfRule type="expression" dxfId="1080" priority="1083">
      <formula>$A$26="Advindo"</formula>
    </cfRule>
    <cfRule type="expression" dxfId="1079" priority="1084">
      <formula>$A$26="Ñ Plan s/desc"</formula>
    </cfRule>
    <cfRule type="expression" dxfId="1078" priority="1085">
      <formula>$A$26="Planilhado"</formula>
    </cfRule>
  </conditionalFormatting>
  <conditionalFormatting sqref="C27:AP27">
    <cfRule type="expression" dxfId="1077" priority="1076">
      <formula>$A$27="Família"</formula>
    </cfRule>
    <cfRule type="expression" dxfId="1076" priority="1077">
      <formula>$A$27="Ñ Plan c/desc"</formula>
    </cfRule>
    <cfRule type="expression" dxfId="1075" priority="1078">
      <formula>$A$27="Advindo"</formula>
    </cfRule>
    <cfRule type="expression" dxfId="1074" priority="1079">
      <formula>$A$27="Ñ Plan s/desc"</formula>
    </cfRule>
    <cfRule type="expression" dxfId="1073" priority="1080">
      <formula>$A$27="Planilhado"</formula>
    </cfRule>
  </conditionalFormatting>
  <conditionalFormatting sqref="C28:AP28">
    <cfRule type="expression" dxfId="1072" priority="1071">
      <formula>$A$28="Família"</formula>
    </cfRule>
    <cfRule type="expression" dxfId="1071" priority="1072">
      <formula>$A$28="Ñ Plan c/desc"</formula>
    </cfRule>
    <cfRule type="expression" dxfId="1070" priority="1073">
      <formula>$A$28="Advindo"</formula>
    </cfRule>
    <cfRule type="expression" dxfId="1069" priority="1074">
      <formula>$A$28="Ñ Plan s/desc"</formula>
    </cfRule>
    <cfRule type="expression" dxfId="1068" priority="1075">
      <formula>$A$28="Planilhado"</formula>
    </cfRule>
  </conditionalFormatting>
  <conditionalFormatting sqref="C29:AP29">
    <cfRule type="expression" dxfId="1067" priority="1066">
      <formula>$A$29="Família"</formula>
    </cfRule>
    <cfRule type="expression" dxfId="1066" priority="1067">
      <formula>$A$29="Ñ Plan c/desc"</formula>
    </cfRule>
    <cfRule type="expression" dxfId="1065" priority="1068">
      <formula>$A$29="Advindo"</formula>
    </cfRule>
    <cfRule type="expression" dxfId="1064" priority="1069">
      <formula>$A$29="Ñ Plan s/desc"</formula>
    </cfRule>
    <cfRule type="expression" dxfId="1063" priority="1070">
      <formula>$A$29="Planilhado"</formula>
    </cfRule>
  </conditionalFormatting>
  <conditionalFormatting sqref="C30:AP30">
    <cfRule type="expression" dxfId="1062" priority="1061">
      <formula>$A$30="Família"</formula>
    </cfRule>
    <cfRule type="expression" dxfId="1061" priority="1062">
      <formula>$A$30="Ñ Plan c/desc"</formula>
    </cfRule>
    <cfRule type="expression" dxfId="1060" priority="1063">
      <formula>$A$30="Advindo"</formula>
    </cfRule>
    <cfRule type="expression" dxfId="1059" priority="1064">
      <formula>$A$30="Ñ Plan s/desc"</formula>
    </cfRule>
    <cfRule type="expression" dxfId="1058" priority="1065">
      <formula>$A$30="Planilhado"</formula>
    </cfRule>
  </conditionalFormatting>
  <conditionalFormatting sqref="C31:AP31">
    <cfRule type="expression" dxfId="1057" priority="1056">
      <formula>$A$31="Família"</formula>
    </cfRule>
    <cfRule type="expression" dxfId="1056" priority="1057">
      <formula>$A$31="Ñ Plan c/desc"</formula>
    </cfRule>
    <cfRule type="expression" dxfId="1055" priority="1058">
      <formula>$A$31="Advindo"</formula>
    </cfRule>
    <cfRule type="expression" dxfId="1054" priority="1059">
      <formula>$A$31="Ñ Plan s/desc"</formula>
    </cfRule>
    <cfRule type="expression" dxfId="1053" priority="1060">
      <formula>$A$31="Planilhado"</formula>
    </cfRule>
  </conditionalFormatting>
  <conditionalFormatting sqref="C32:AP32">
    <cfRule type="expression" dxfId="1052" priority="1051">
      <formula>$A$32="Família"</formula>
    </cfRule>
    <cfRule type="expression" dxfId="1051" priority="1052">
      <formula>$A$32="Ñ Plan c/desc"</formula>
    </cfRule>
    <cfRule type="expression" dxfId="1050" priority="1053">
      <formula>$A$32="Advindo"</formula>
    </cfRule>
    <cfRule type="expression" dxfId="1049" priority="1054">
      <formula>$A$32="Ñ Plan s/desc"</formula>
    </cfRule>
    <cfRule type="expression" dxfId="1048" priority="1055">
      <formula>$A$32="Planilhado"</formula>
    </cfRule>
  </conditionalFormatting>
  <conditionalFormatting sqref="C33:AP33">
    <cfRule type="expression" dxfId="1047" priority="1050">
      <formula>$A$33="Planilhado"</formula>
    </cfRule>
  </conditionalFormatting>
  <conditionalFormatting sqref="C33:AP33">
    <cfRule type="expression" dxfId="1046" priority="1049">
      <formula>$A$33="Ñ Plan s/desc"</formula>
    </cfRule>
  </conditionalFormatting>
  <conditionalFormatting sqref="C33:AP33">
    <cfRule type="expression" dxfId="1045" priority="1048">
      <formula>$A$33="Advindo"</formula>
    </cfRule>
  </conditionalFormatting>
  <conditionalFormatting sqref="C33:AP33">
    <cfRule type="expression" dxfId="1044" priority="1047">
      <formula>$A$33="Ñ Plan c/desc"</formula>
    </cfRule>
  </conditionalFormatting>
  <conditionalFormatting sqref="C33:AP33">
    <cfRule type="expression" dxfId="1043" priority="1046">
      <formula>$A$33="Família"</formula>
    </cfRule>
  </conditionalFormatting>
  <conditionalFormatting sqref="C34:AP34">
    <cfRule type="expression" dxfId="1042" priority="1045">
      <formula>$A$34="Planilhado"</formula>
    </cfRule>
  </conditionalFormatting>
  <conditionalFormatting sqref="C34:AP34">
    <cfRule type="expression" dxfId="1041" priority="1044">
      <formula>$A$34="Ñ Plan s/desc"</formula>
    </cfRule>
  </conditionalFormatting>
  <conditionalFormatting sqref="C34:AP34">
    <cfRule type="expression" dxfId="1040" priority="1043">
      <formula>$A$34="Advindo"</formula>
    </cfRule>
  </conditionalFormatting>
  <conditionalFormatting sqref="C34:AP34">
    <cfRule type="expression" dxfId="1039" priority="1042">
      <formula>$A$34="Ñ Plan c/desc"</formula>
    </cfRule>
  </conditionalFormatting>
  <conditionalFormatting sqref="C34:AP34">
    <cfRule type="expression" dxfId="1038" priority="1041">
      <formula>$A$34="Família"</formula>
    </cfRule>
  </conditionalFormatting>
  <conditionalFormatting sqref="C35:AP35">
    <cfRule type="expression" dxfId="1037" priority="1040">
      <formula>$A$35="Planilhado"</formula>
    </cfRule>
  </conditionalFormatting>
  <conditionalFormatting sqref="C35:AP35">
    <cfRule type="expression" dxfId="1036" priority="1039">
      <formula>$A$35="Ñ Plan s/desc"</formula>
    </cfRule>
  </conditionalFormatting>
  <conditionalFormatting sqref="C35:AP35">
    <cfRule type="expression" dxfId="1035" priority="1038">
      <formula>$A$35="Advindo"</formula>
    </cfRule>
  </conditionalFormatting>
  <conditionalFormatting sqref="C35:AP35">
    <cfRule type="expression" dxfId="1034" priority="1037">
      <formula>$A$35="Ñ Plan c/desc"</formula>
    </cfRule>
  </conditionalFormatting>
  <conditionalFormatting sqref="C35:AP35">
    <cfRule type="expression" dxfId="1033" priority="1036">
      <formula>$A$35="Família"</formula>
    </cfRule>
  </conditionalFormatting>
  <conditionalFormatting sqref="C36:AP36">
    <cfRule type="expression" dxfId="1032" priority="1035">
      <formula>$A$36="Planilhado"</formula>
    </cfRule>
  </conditionalFormatting>
  <conditionalFormatting sqref="C36:AP36">
    <cfRule type="expression" dxfId="1031" priority="1034">
      <formula>$A$36="Ñ Plan s/desc"</formula>
    </cfRule>
  </conditionalFormatting>
  <conditionalFormatting sqref="C36:AP36">
    <cfRule type="expression" dxfId="1030" priority="1033">
      <formula>$A$36="Advindo"</formula>
    </cfRule>
  </conditionalFormatting>
  <conditionalFormatting sqref="C36:AP36">
    <cfRule type="expression" dxfId="1029" priority="1032">
      <formula>$A$36="Ñ Plan c/desc"</formula>
    </cfRule>
  </conditionalFormatting>
  <conditionalFormatting sqref="C36:AP36">
    <cfRule type="expression" dxfId="1028" priority="1031">
      <formula>$A$36="Família"</formula>
    </cfRule>
  </conditionalFormatting>
  <conditionalFormatting sqref="C37:AP37">
    <cfRule type="expression" dxfId="1027" priority="1030">
      <formula>$A$37="Planilhado"</formula>
    </cfRule>
  </conditionalFormatting>
  <conditionalFormatting sqref="C37:AP37">
    <cfRule type="expression" dxfId="1026" priority="1029">
      <formula>$A$37="Ñ Plan s/desc"</formula>
    </cfRule>
  </conditionalFormatting>
  <conditionalFormatting sqref="C37:AP37">
    <cfRule type="expression" dxfId="1025" priority="1028">
      <formula>$A$37="Advindo"</formula>
    </cfRule>
  </conditionalFormatting>
  <conditionalFormatting sqref="C37:AP37">
    <cfRule type="expression" dxfId="1024" priority="1027">
      <formula>$A$37="Ñ Plan c/desc"</formula>
    </cfRule>
  </conditionalFormatting>
  <conditionalFormatting sqref="C37:AP37">
    <cfRule type="expression" dxfId="1023" priority="1026">
      <formula>$A$37="Família"</formula>
    </cfRule>
  </conditionalFormatting>
  <conditionalFormatting sqref="C38:AP38">
    <cfRule type="expression" dxfId="1022" priority="1025">
      <formula>$A$38="Planilhado"</formula>
    </cfRule>
  </conditionalFormatting>
  <conditionalFormatting sqref="C38:AP38">
    <cfRule type="expression" dxfId="1021" priority="1024">
      <formula>$A$38="Ñ Plan s/desc"</formula>
    </cfRule>
  </conditionalFormatting>
  <conditionalFormatting sqref="C38:AP38">
    <cfRule type="expression" dxfId="1020" priority="1023">
      <formula>$A$38="Advindo"</formula>
    </cfRule>
  </conditionalFormatting>
  <conditionalFormatting sqref="C38:AP38">
    <cfRule type="expression" dxfId="1019" priority="1022">
      <formula>$A$38="Ñ Plan c/desc"</formula>
    </cfRule>
  </conditionalFormatting>
  <conditionalFormatting sqref="C38:AP38">
    <cfRule type="expression" dxfId="1018" priority="1021">
      <formula>$A$38="Família"</formula>
    </cfRule>
  </conditionalFormatting>
  <conditionalFormatting sqref="C39:AP39">
    <cfRule type="expression" dxfId="1017" priority="1020">
      <formula>$A$39="Planilhado"</formula>
    </cfRule>
  </conditionalFormatting>
  <conditionalFormatting sqref="C39:AP39">
    <cfRule type="expression" dxfId="1016" priority="1019">
      <formula>$A$39="Ñ Plan s/desc"</formula>
    </cfRule>
  </conditionalFormatting>
  <conditionalFormatting sqref="C39:AP39">
    <cfRule type="expression" dxfId="1015" priority="1018">
      <formula>$A$39="Advindo"</formula>
    </cfRule>
  </conditionalFormatting>
  <conditionalFormatting sqref="C39:AP39">
    <cfRule type="expression" dxfId="1014" priority="1017">
      <formula>$A$39="Ñ Plan c/desc"</formula>
    </cfRule>
  </conditionalFormatting>
  <conditionalFormatting sqref="C39:AP39">
    <cfRule type="expression" dxfId="1013" priority="1016">
      <formula>$A$39="Família"</formula>
    </cfRule>
  </conditionalFormatting>
  <conditionalFormatting sqref="C40:AP40">
    <cfRule type="expression" dxfId="1012" priority="1015">
      <formula>$A$40="Planilhado"</formula>
    </cfRule>
  </conditionalFormatting>
  <conditionalFormatting sqref="C40:AP40">
    <cfRule type="expression" dxfId="1011" priority="1014">
      <formula>$A$40="Ñ Plan s/desc"</formula>
    </cfRule>
  </conditionalFormatting>
  <conditionalFormatting sqref="C40:AP40">
    <cfRule type="expression" dxfId="1010" priority="1013">
      <formula>$A$40="Advindo"</formula>
    </cfRule>
  </conditionalFormatting>
  <conditionalFormatting sqref="C40:AP40">
    <cfRule type="expression" dxfId="1009" priority="1012">
      <formula>$A$40="Ñ Plan c/desc"</formula>
    </cfRule>
  </conditionalFormatting>
  <conditionalFormatting sqref="C40:AP40">
    <cfRule type="expression" dxfId="1008" priority="1011">
      <formula>$A$40="Família"</formula>
    </cfRule>
  </conditionalFormatting>
  <conditionalFormatting sqref="C41:AP41">
    <cfRule type="expression" dxfId="1007" priority="1010">
      <formula>$A$41="Planilhado"</formula>
    </cfRule>
  </conditionalFormatting>
  <conditionalFormatting sqref="C41:AP41">
    <cfRule type="expression" dxfId="1006" priority="1009">
      <formula>$A$41="Ñ Plan s/desc"</formula>
    </cfRule>
  </conditionalFormatting>
  <conditionalFormatting sqref="C41:AP41">
    <cfRule type="expression" dxfId="1005" priority="1008">
      <formula>$A$41="Advindo"</formula>
    </cfRule>
  </conditionalFormatting>
  <conditionalFormatting sqref="C41:AP41">
    <cfRule type="expression" dxfId="1004" priority="1007">
      <formula>$A$41="Ñ Plan c/desc"</formula>
    </cfRule>
  </conditionalFormatting>
  <conditionalFormatting sqref="C41:AP41">
    <cfRule type="expression" dxfId="1003" priority="1006">
      <formula>$A$41="Família"</formula>
    </cfRule>
  </conditionalFormatting>
  <conditionalFormatting sqref="C42:AP42">
    <cfRule type="expression" dxfId="1002" priority="1005">
      <formula>$A$42="Planilhado"</formula>
    </cfRule>
  </conditionalFormatting>
  <conditionalFormatting sqref="C42:AP42">
    <cfRule type="expression" dxfId="1001" priority="1004">
      <formula>$A$42="Ñ Plan s/desc"</formula>
    </cfRule>
  </conditionalFormatting>
  <conditionalFormatting sqref="C42:AP42">
    <cfRule type="expression" dxfId="1000" priority="1003">
      <formula>$A$42="Advindo"</formula>
    </cfRule>
  </conditionalFormatting>
  <conditionalFormatting sqref="C42:AP42">
    <cfRule type="expression" dxfId="999" priority="1002">
      <formula>$A$42="Ñ Plan c/desc"</formula>
    </cfRule>
  </conditionalFormatting>
  <conditionalFormatting sqref="C42:AP42">
    <cfRule type="expression" dxfId="998" priority="1001">
      <formula>$A$42="Família"</formula>
    </cfRule>
  </conditionalFormatting>
  <conditionalFormatting sqref="C43:AP43">
    <cfRule type="expression" dxfId="997" priority="1000">
      <formula>$A$43="Planilhado"</formula>
    </cfRule>
  </conditionalFormatting>
  <conditionalFormatting sqref="C43:AP43">
    <cfRule type="expression" dxfId="996" priority="999">
      <formula>$A$43="Ñ Plan s/desc"</formula>
    </cfRule>
  </conditionalFormatting>
  <conditionalFormatting sqref="C43:AP43">
    <cfRule type="expression" dxfId="995" priority="998">
      <formula>$A$43="Advindo"</formula>
    </cfRule>
  </conditionalFormatting>
  <conditionalFormatting sqref="C43:AP43">
    <cfRule type="expression" dxfId="994" priority="997">
      <formula>$A$43="Ñ Plan c/desc"</formula>
    </cfRule>
  </conditionalFormatting>
  <conditionalFormatting sqref="C43:AP43">
    <cfRule type="expression" dxfId="993" priority="996">
      <formula>$A$43="Família"</formula>
    </cfRule>
  </conditionalFormatting>
  <conditionalFormatting sqref="C44:AP44">
    <cfRule type="expression" dxfId="992" priority="995">
      <formula>$A$44="Planilhado"</formula>
    </cfRule>
  </conditionalFormatting>
  <conditionalFormatting sqref="C44:AP44">
    <cfRule type="expression" dxfId="991" priority="994">
      <formula>$A$44="Ñ Plan s/desc"</formula>
    </cfRule>
  </conditionalFormatting>
  <conditionalFormatting sqref="C44:AP44">
    <cfRule type="expression" dxfId="990" priority="993">
      <formula>$A$44="Advindo"</formula>
    </cfRule>
  </conditionalFormatting>
  <conditionalFormatting sqref="C44:AP44">
    <cfRule type="expression" dxfId="989" priority="992">
      <formula>$A$44="Ñ Plan c/desc"</formula>
    </cfRule>
  </conditionalFormatting>
  <conditionalFormatting sqref="C44:AP44">
    <cfRule type="expression" dxfId="988" priority="991">
      <formula>$A$44="Família"</formula>
    </cfRule>
  </conditionalFormatting>
  <conditionalFormatting sqref="C45:AP45">
    <cfRule type="expression" dxfId="987" priority="990">
      <formula>$A$45="Planilhado"</formula>
    </cfRule>
  </conditionalFormatting>
  <conditionalFormatting sqref="C45:AP45">
    <cfRule type="expression" dxfId="986" priority="989">
      <formula>$A$45="Ñ Plan s/desc"</formula>
    </cfRule>
  </conditionalFormatting>
  <conditionalFormatting sqref="C45:AP45">
    <cfRule type="expression" dxfId="985" priority="988">
      <formula>$A$45="Advindo"</formula>
    </cfRule>
  </conditionalFormatting>
  <conditionalFormatting sqref="C45:AP45">
    <cfRule type="expression" dxfId="984" priority="987">
      <formula>$A$45="Ñ Plan c/desc"</formula>
    </cfRule>
  </conditionalFormatting>
  <conditionalFormatting sqref="C45:AP45">
    <cfRule type="expression" dxfId="983" priority="986">
      <formula>$A$45="Família"</formula>
    </cfRule>
  </conditionalFormatting>
  <conditionalFormatting sqref="C46:AP46">
    <cfRule type="expression" dxfId="982" priority="985">
      <formula>$A$46="Planilhado"</formula>
    </cfRule>
  </conditionalFormatting>
  <conditionalFormatting sqref="C46:AP46">
    <cfRule type="expression" dxfId="981" priority="984">
      <formula>$A$46="Ñ Plan s/desc"</formula>
    </cfRule>
  </conditionalFormatting>
  <conditionalFormatting sqref="C46:AP46">
    <cfRule type="expression" dxfId="980" priority="983">
      <formula>$A$46="Advindo"</formula>
    </cfRule>
  </conditionalFormatting>
  <conditionalFormatting sqref="C46:AP46">
    <cfRule type="expression" dxfId="979" priority="982">
      <formula>$A$46="Ñ Plan c/desc"</formula>
    </cfRule>
  </conditionalFormatting>
  <conditionalFormatting sqref="C46:AP46">
    <cfRule type="expression" dxfId="978" priority="981">
      <formula>$A$46="Família"</formula>
    </cfRule>
  </conditionalFormatting>
  <conditionalFormatting sqref="C47:AP47">
    <cfRule type="expression" dxfId="977" priority="980">
      <formula>$A$47="Planilhado"</formula>
    </cfRule>
  </conditionalFormatting>
  <conditionalFormatting sqref="C47:AP47">
    <cfRule type="expression" dxfId="976" priority="979">
      <formula>$A$47="Ñ Plan s/desc"</formula>
    </cfRule>
  </conditionalFormatting>
  <conditionalFormatting sqref="C47:AP47">
    <cfRule type="expression" dxfId="975" priority="978">
      <formula>$A$47="Advindo"</formula>
    </cfRule>
  </conditionalFormatting>
  <conditionalFormatting sqref="C47:AP47">
    <cfRule type="expression" dxfId="974" priority="977">
      <formula>$A$47="Ñ Plan c/desc"</formula>
    </cfRule>
  </conditionalFormatting>
  <conditionalFormatting sqref="C47:AP47">
    <cfRule type="expression" dxfId="973" priority="976">
      <formula>$A$47="Família"</formula>
    </cfRule>
  </conditionalFormatting>
  <conditionalFormatting sqref="C48:AP48">
    <cfRule type="expression" dxfId="972" priority="975">
      <formula>$A$48="Planilhado"</formula>
    </cfRule>
  </conditionalFormatting>
  <conditionalFormatting sqref="C48:AP48">
    <cfRule type="expression" dxfId="971" priority="974">
      <formula>$A$48="Ñ Plan s/desc"</formula>
    </cfRule>
  </conditionalFormatting>
  <conditionalFormatting sqref="C48:AP48">
    <cfRule type="expression" dxfId="970" priority="973">
      <formula>$A$48="Advindo"</formula>
    </cfRule>
  </conditionalFormatting>
  <conditionalFormatting sqref="C48:AP48">
    <cfRule type="expression" dxfId="969" priority="972">
      <formula>$A$48="Ñ Plan c/desc"</formula>
    </cfRule>
  </conditionalFormatting>
  <conditionalFormatting sqref="C48:AP48">
    <cfRule type="expression" dxfId="968" priority="971">
      <formula>$A$48="Família"</formula>
    </cfRule>
  </conditionalFormatting>
  <conditionalFormatting sqref="C49:AP49">
    <cfRule type="expression" dxfId="967" priority="970">
      <formula>$A$49="Planilhado"</formula>
    </cfRule>
  </conditionalFormatting>
  <conditionalFormatting sqref="C49:AP49">
    <cfRule type="expression" dxfId="966" priority="969">
      <formula>$A$49="Ñ Plan s/desc"</formula>
    </cfRule>
  </conditionalFormatting>
  <conditionalFormatting sqref="C49:AP49">
    <cfRule type="expression" dxfId="965" priority="968">
      <formula>$A$49="Advindo"</formula>
    </cfRule>
  </conditionalFormatting>
  <conditionalFormatting sqref="C49:AP49">
    <cfRule type="expression" dxfId="964" priority="967">
      <formula>$A$49="Ñ Plan c/desc"</formula>
    </cfRule>
  </conditionalFormatting>
  <conditionalFormatting sqref="C49:AP49">
    <cfRule type="expression" dxfId="963" priority="966">
      <formula>$A$49="Família"</formula>
    </cfRule>
  </conditionalFormatting>
  <conditionalFormatting sqref="C50:AP50">
    <cfRule type="expression" dxfId="962" priority="965">
      <formula>$A$50="Planilhado"</formula>
    </cfRule>
  </conditionalFormatting>
  <conditionalFormatting sqref="C50:AP50">
    <cfRule type="expression" dxfId="961" priority="964">
      <formula>$A$50="Ñ Plan s/desc"</formula>
    </cfRule>
  </conditionalFormatting>
  <conditionalFormatting sqref="C50:AP50">
    <cfRule type="expression" dxfId="960" priority="963">
      <formula>$A$50="Advindo"</formula>
    </cfRule>
  </conditionalFormatting>
  <conditionalFormatting sqref="C50:AP50">
    <cfRule type="expression" dxfId="959" priority="962">
      <formula>$A$50="Ñ Plan c/desc"</formula>
    </cfRule>
  </conditionalFormatting>
  <conditionalFormatting sqref="C50:AP50">
    <cfRule type="expression" dxfId="958" priority="961">
      <formula>$A$50="Família"</formula>
    </cfRule>
  </conditionalFormatting>
  <conditionalFormatting sqref="C51:AP51">
    <cfRule type="expression" dxfId="957" priority="960">
      <formula>$A$51="Planilhado"</formula>
    </cfRule>
  </conditionalFormatting>
  <conditionalFormatting sqref="C51:AP51">
    <cfRule type="expression" dxfId="956" priority="959">
      <formula>$A$51="Ñ Plan s/desc"</formula>
    </cfRule>
  </conditionalFormatting>
  <conditionalFormatting sqref="C51:AP51">
    <cfRule type="expression" dxfId="955" priority="958">
      <formula>$A$51="Advindo"</formula>
    </cfRule>
  </conditionalFormatting>
  <conditionalFormatting sqref="C51:AP51">
    <cfRule type="expression" dxfId="954" priority="957">
      <formula>$A$51="Ñ Plan c/desc"</formula>
    </cfRule>
  </conditionalFormatting>
  <conditionalFormatting sqref="C51:AP51">
    <cfRule type="expression" dxfId="953" priority="956">
      <formula>$A$51="Família"</formula>
    </cfRule>
  </conditionalFormatting>
  <conditionalFormatting sqref="C52:AP52">
    <cfRule type="expression" dxfId="952" priority="955">
      <formula>$A$52="Planilhado"</formula>
    </cfRule>
  </conditionalFormatting>
  <conditionalFormatting sqref="C52:AP52">
    <cfRule type="expression" dxfId="951" priority="954">
      <formula>$A$52="Ñ Plan s/desc"</formula>
    </cfRule>
  </conditionalFormatting>
  <conditionalFormatting sqref="C52:AP52">
    <cfRule type="expression" dxfId="950" priority="953">
      <formula>$A$52="Advindo"</formula>
    </cfRule>
  </conditionalFormatting>
  <conditionalFormatting sqref="C52:AP52">
    <cfRule type="expression" dxfId="949" priority="952">
      <formula>$A$52="Ñ Plan c/desc"</formula>
    </cfRule>
  </conditionalFormatting>
  <conditionalFormatting sqref="C52:AP52">
    <cfRule type="expression" dxfId="948" priority="951">
      <formula>$A$52="Família"</formula>
    </cfRule>
  </conditionalFormatting>
  <conditionalFormatting sqref="C53:AP53">
    <cfRule type="expression" dxfId="947" priority="950">
      <formula>$A$53="Planilhado"</formula>
    </cfRule>
  </conditionalFormatting>
  <conditionalFormatting sqref="C53:AP53">
    <cfRule type="expression" dxfId="946" priority="949">
      <formula>$A$53="Ñ Plan s/desc"</formula>
    </cfRule>
  </conditionalFormatting>
  <conditionalFormatting sqref="C53:AP53">
    <cfRule type="expression" dxfId="945" priority="948">
      <formula>$A$53="Advindo"</formula>
    </cfRule>
  </conditionalFormatting>
  <conditionalFormatting sqref="C53:AP53">
    <cfRule type="expression" dxfId="944" priority="947">
      <formula>$A$53="Ñ Plan c/desc"</formula>
    </cfRule>
  </conditionalFormatting>
  <conditionalFormatting sqref="C53:AP53">
    <cfRule type="expression" dxfId="943" priority="946">
      <formula>$A$53="Família"</formula>
    </cfRule>
  </conditionalFormatting>
  <conditionalFormatting sqref="C54:AP54">
    <cfRule type="expression" dxfId="942" priority="945">
      <formula>$A$54="Planilhado"</formula>
    </cfRule>
  </conditionalFormatting>
  <conditionalFormatting sqref="C54:AP54">
    <cfRule type="expression" dxfId="941" priority="944">
      <formula>$A$54="Ñ Plan s/desc"</formula>
    </cfRule>
  </conditionalFormatting>
  <conditionalFormatting sqref="C54:AP54">
    <cfRule type="expression" dxfId="940" priority="943">
      <formula>$A$54="Advindo"</formula>
    </cfRule>
  </conditionalFormatting>
  <conditionalFormatting sqref="C54:AP54">
    <cfRule type="expression" dxfId="939" priority="942">
      <formula>$A$54="Ñ Plan c/desc"</formula>
    </cfRule>
  </conditionalFormatting>
  <conditionalFormatting sqref="C54:AP54">
    <cfRule type="expression" dxfId="938" priority="941">
      <formula>$A$54="Família"</formula>
    </cfRule>
  </conditionalFormatting>
  <conditionalFormatting sqref="C55:AP55">
    <cfRule type="expression" dxfId="937" priority="940">
      <formula>$A$55="Planilhado"</formula>
    </cfRule>
  </conditionalFormatting>
  <conditionalFormatting sqref="C55:AP55">
    <cfRule type="expression" dxfId="936" priority="939">
      <formula>$A$55="Ñ Plan s/desc"</formula>
    </cfRule>
  </conditionalFormatting>
  <conditionalFormatting sqref="C55:AP55">
    <cfRule type="expression" dxfId="935" priority="938">
      <formula>$A$55="Advindo"</formula>
    </cfRule>
  </conditionalFormatting>
  <conditionalFormatting sqref="C55:AP55">
    <cfRule type="expression" dxfId="934" priority="937">
      <formula>$A$55="Ñ Plan c/desc"</formula>
    </cfRule>
  </conditionalFormatting>
  <conditionalFormatting sqref="C55:AP55">
    <cfRule type="expression" dxfId="933" priority="936">
      <formula>$A$55="Família"</formula>
    </cfRule>
  </conditionalFormatting>
  <conditionalFormatting sqref="C56:AP56">
    <cfRule type="expression" dxfId="932" priority="935">
      <formula>$A$56="Planilhado"</formula>
    </cfRule>
  </conditionalFormatting>
  <conditionalFormatting sqref="C56:AP56">
    <cfRule type="expression" dxfId="931" priority="934">
      <formula>$A$56="Ñ Plan s/desc"</formula>
    </cfRule>
  </conditionalFormatting>
  <conditionalFormatting sqref="C56:AP56">
    <cfRule type="expression" dxfId="930" priority="933">
      <formula>$A$56="Advindo"</formula>
    </cfRule>
  </conditionalFormatting>
  <conditionalFormatting sqref="C56:AP56">
    <cfRule type="expression" dxfId="929" priority="932">
      <formula>$A$56="Ñ Plan c/desc"</formula>
    </cfRule>
  </conditionalFormatting>
  <conditionalFormatting sqref="C56:AP56">
    <cfRule type="expression" dxfId="928" priority="931">
      <formula>$A$56="Família"</formula>
    </cfRule>
  </conditionalFormatting>
  <conditionalFormatting sqref="C57:AP57">
    <cfRule type="expression" dxfId="927" priority="930">
      <formula>$A$57="Planilhado"</formula>
    </cfRule>
  </conditionalFormatting>
  <conditionalFormatting sqref="C57:AP57">
    <cfRule type="expression" dxfId="926" priority="929">
      <formula>$A$57="Ñ Plan s/desc"</formula>
    </cfRule>
  </conditionalFormatting>
  <conditionalFormatting sqref="C57:AP57">
    <cfRule type="expression" dxfId="925" priority="928">
      <formula>$A$57="Advindo"</formula>
    </cfRule>
  </conditionalFormatting>
  <conditionalFormatting sqref="C57:AP57">
    <cfRule type="expression" dxfId="924" priority="927">
      <formula>$A$57="Ñ Plan c/desc"</formula>
    </cfRule>
  </conditionalFormatting>
  <conditionalFormatting sqref="C57:AP57">
    <cfRule type="expression" dxfId="923" priority="926">
      <formula>$A$57="Família"</formula>
    </cfRule>
  </conditionalFormatting>
  <conditionalFormatting sqref="C58:AP58">
    <cfRule type="expression" dxfId="922" priority="925">
      <formula>$A$58="Planilhado"</formula>
    </cfRule>
  </conditionalFormatting>
  <conditionalFormatting sqref="C58:AP58">
    <cfRule type="expression" dxfId="921" priority="924">
      <formula>$A$58="Ñ Plan s/desc"</formula>
    </cfRule>
  </conditionalFormatting>
  <conditionalFormatting sqref="C58:AP58">
    <cfRule type="expression" dxfId="920" priority="923">
      <formula>$A$58="Advindo"</formula>
    </cfRule>
  </conditionalFormatting>
  <conditionalFormatting sqref="C58:AP58">
    <cfRule type="expression" dxfId="919" priority="922">
      <formula>$A$58="Ñ Plan c/desc"</formula>
    </cfRule>
  </conditionalFormatting>
  <conditionalFormatting sqref="C58:AP58">
    <cfRule type="expression" dxfId="918" priority="921">
      <formula>$A$58="Família"</formula>
    </cfRule>
  </conditionalFormatting>
  <conditionalFormatting sqref="C59:AP59">
    <cfRule type="expression" dxfId="917" priority="920">
      <formula>$A$59="Planilhado"</formula>
    </cfRule>
  </conditionalFormatting>
  <conditionalFormatting sqref="C59:AP59">
    <cfRule type="expression" dxfId="916" priority="919">
      <formula>$A$59="Ñ Plan s/desc"</formula>
    </cfRule>
  </conditionalFormatting>
  <conditionalFormatting sqref="C59:AP59">
    <cfRule type="expression" dxfId="915" priority="918">
      <formula>$A$59="Advindo"</formula>
    </cfRule>
  </conditionalFormatting>
  <conditionalFormatting sqref="C59:AP59">
    <cfRule type="expression" dxfId="914" priority="917">
      <formula>$A$59="Ñ Plan c/desc"</formula>
    </cfRule>
  </conditionalFormatting>
  <conditionalFormatting sqref="C59:AP59">
    <cfRule type="expression" dxfId="913" priority="916">
      <formula>$A$59="Família"</formula>
    </cfRule>
  </conditionalFormatting>
  <conditionalFormatting sqref="C60:AP60">
    <cfRule type="expression" dxfId="912" priority="915">
      <formula>$A$60="Planilhado"</formula>
    </cfRule>
  </conditionalFormatting>
  <conditionalFormatting sqref="C60:AP60">
    <cfRule type="expression" dxfId="911" priority="914">
      <formula>$A$60="Ñ Plan s/desc"</formula>
    </cfRule>
  </conditionalFormatting>
  <conditionalFormatting sqref="C60:AP60">
    <cfRule type="expression" dxfId="910" priority="913">
      <formula>$A$60="Advindo"</formula>
    </cfRule>
  </conditionalFormatting>
  <conditionalFormatting sqref="C60:AP60">
    <cfRule type="expression" dxfId="909" priority="912">
      <formula>$A$60="Ñ Plan c/desc"</formula>
    </cfRule>
  </conditionalFormatting>
  <conditionalFormatting sqref="C60:AP60">
    <cfRule type="expression" dxfId="908" priority="911">
      <formula>$A$60="Família"</formula>
    </cfRule>
  </conditionalFormatting>
  <conditionalFormatting sqref="C61:AP61">
    <cfRule type="expression" dxfId="907" priority="910">
      <formula>$A$61="Planilhado"</formula>
    </cfRule>
  </conditionalFormatting>
  <conditionalFormatting sqref="C61:AP61">
    <cfRule type="expression" dxfId="906" priority="909">
      <formula>$A$61="Ñ Plan s/desc"</formula>
    </cfRule>
  </conditionalFormatting>
  <conditionalFormatting sqref="C61:AP61">
    <cfRule type="expression" dxfId="905" priority="908">
      <formula>$A$61="Advindo"</formula>
    </cfRule>
  </conditionalFormatting>
  <conditionalFormatting sqref="C61:AP61">
    <cfRule type="expression" dxfId="904" priority="907">
      <formula>$A$61="Ñ Plan c/desc"</formula>
    </cfRule>
  </conditionalFormatting>
  <conditionalFormatting sqref="C61:AP61">
    <cfRule type="expression" dxfId="903" priority="906">
      <formula>$A$61="Família"</formula>
    </cfRule>
  </conditionalFormatting>
  <conditionalFormatting sqref="C62:AP62">
    <cfRule type="expression" dxfId="902" priority="905">
      <formula>$A$62="Planilhado"</formula>
    </cfRule>
  </conditionalFormatting>
  <conditionalFormatting sqref="C62:AP62">
    <cfRule type="expression" dxfId="901" priority="904">
      <formula>$A$62="Ñ Plan s/desc"</formula>
    </cfRule>
  </conditionalFormatting>
  <conditionalFormatting sqref="C62:AP62">
    <cfRule type="expression" dxfId="900" priority="903">
      <formula>$A$62="Advindo"</formula>
    </cfRule>
  </conditionalFormatting>
  <conditionalFormatting sqref="C62:AP62">
    <cfRule type="expression" dxfId="899" priority="902">
      <formula>$A$62="Ñ Plan c/desc"</formula>
    </cfRule>
  </conditionalFormatting>
  <conditionalFormatting sqref="C62:AP62">
    <cfRule type="expression" dxfId="898" priority="901">
      <formula>$A$62="Família"</formula>
    </cfRule>
  </conditionalFormatting>
  <conditionalFormatting sqref="C63:AP63">
    <cfRule type="expression" dxfId="897" priority="900">
      <formula>$A$63="Planilhado"</formula>
    </cfRule>
  </conditionalFormatting>
  <conditionalFormatting sqref="C63:AP63">
    <cfRule type="expression" dxfId="896" priority="899">
      <formula>$A$63="Ñ Plan s/desc"</formula>
    </cfRule>
  </conditionalFormatting>
  <conditionalFormatting sqref="C63:AP63">
    <cfRule type="expression" dxfId="895" priority="898">
      <formula>$A$63="Advindo"</formula>
    </cfRule>
  </conditionalFormatting>
  <conditionalFormatting sqref="C63:AP63">
    <cfRule type="expression" dxfId="894" priority="897">
      <formula>$A$63="Ñ Plan c/desc"</formula>
    </cfRule>
  </conditionalFormatting>
  <conditionalFormatting sqref="C63:AP63">
    <cfRule type="expression" dxfId="893" priority="896">
      <formula>$A$63="Família"</formula>
    </cfRule>
  </conditionalFormatting>
  <conditionalFormatting sqref="C64:AP64">
    <cfRule type="expression" dxfId="892" priority="895">
      <formula>$A$64="Planilhado"</formula>
    </cfRule>
  </conditionalFormatting>
  <conditionalFormatting sqref="C64:AP64">
    <cfRule type="expression" dxfId="891" priority="894">
      <formula>$A$64="Ñ Plan s/desc"</formula>
    </cfRule>
  </conditionalFormatting>
  <conditionalFormatting sqref="C64:AP64">
    <cfRule type="expression" dxfId="890" priority="893">
      <formula>$A$64="Advindo"</formula>
    </cfRule>
  </conditionalFormatting>
  <conditionalFormatting sqref="C64:AP64">
    <cfRule type="expression" dxfId="889" priority="892">
      <formula>$A$64="Ñ Plan c/desc"</formula>
    </cfRule>
  </conditionalFormatting>
  <conditionalFormatting sqref="C64:AP64">
    <cfRule type="expression" dxfId="888" priority="891">
      <formula>$A$64="Família"</formula>
    </cfRule>
  </conditionalFormatting>
  <conditionalFormatting sqref="C65:AP65">
    <cfRule type="expression" dxfId="887" priority="890">
      <formula>$A$65="Planilhado"</formula>
    </cfRule>
  </conditionalFormatting>
  <conditionalFormatting sqref="C65:AP65">
    <cfRule type="expression" dxfId="886" priority="889">
      <formula>$A$65="Ñ Plan s/desc"</formula>
    </cfRule>
  </conditionalFormatting>
  <conditionalFormatting sqref="C65:AP65">
    <cfRule type="expression" dxfId="885" priority="888">
      <formula>$A$65="Advindo"</formula>
    </cfRule>
  </conditionalFormatting>
  <conditionalFormatting sqref="C65:AP65">
    <cfRule type="expression" dxfId="884" priority="887">
      <formula>$A$65="Ñ Plan c/desc"</formula>
    </cfRule>
  </conditionalFormatting>
  <conditionalFormatting sqref="C65:AP65">
    <cfRule type="expression" dxfId="883" priority="886">
      <formula>$A$65="Família"</formula>
    </cfRule>
  </conditionalFormatting>
  <conditionalFormatting sqref="C66:AP66">
    <cfRule type="expression" dxfId="882" priority="885">
      <formula>$A$66="Planilhado"</formula>
    </cfRule>
  </conditionalFormatting>
  <conditionalFormatting sqref="C66:AP66">
    <cfRule type="expression" dxfId="881" priority="884">
      <formula>$A$66="Ñ Plan s/desc"</formula>
    </cfRule>
  </conditionalFormatting>
  <conditionalFormatting sqref="C66:AP66">
    <cfRule type="expression" dxfId="880" priority="883">
      <formula>$A$66="Advindo"</formula>
    </cfRule>
  </conditionalFormatting>
  <conditionalFormatting sqref="C66:AP66">
    <cfRule type="expression" dxfId="879" priority="882">
      <formula>$A$66="Ñ Plan c/desc"</formula>
    </cfRule>
  </conditionalFormatting>
  <conditionalFormatting sqref="C66:AP66">
    <cfRule type="expression" dxfId="878" priority="881">
      <formula>$A$66="Família"</formula>
    </cfRule>
  </conditionalFormatting>
  <conditionalFormatting sqref="C67:AP67">
    <cfRule type="expression" dxfId="877" priority="880">
      <formula>$A$67="Planilhado"</formula>
    </cfRule>
  </conditionalFormatting>
  <conditionalFormatting sqref="C67:AP67">
    <cfRule type="expression" dxfId="876" priority="879">
      <formula>$A$67="Ñ Plan s/desc"</formula>
    </cfRule>
  </conditionalFormatting>
  <conditionalFormatting sqref="C67:AP67">
    <cfRule type="expression" dxfId="875" priority="878">
      <formula>$A$67="Advindo"</formula>
    </cfRule>
  </conditionalFormatting>
  <conditionalFormatting sqref="C67:AP67">
    <cfRule type="expression" dxfId="874" priority="877">
      <formula>$A$67="Ñ Plan c/desc"</formula>
    </cfRule>
  </conditionalFormatting>
  <conditionalFormatting sqref="C67:AP67">
    <cfRule type="expression" dxfId="873" priority="876">
      <formula>$A$67="Família"</formula>
    </cfRule>
  </conditionalFormatting>
  <conditionalFormatting sqref="C68:AP68">
    <cfRule type="expression" dxfId="872" priority="875">
      <formula>$A$68="Planilhado"</formula>
    </cfRule>
  </conditionalFormatting>
  <conditionalFormatting sqref="C68:AP68">
    <cfRule type="expression" dxfId="871" priority="874">
      <formula>$A$68="Ñ Plan s/desc"</formula>
    </cfRule>
  </conditionalFormatting>
  <conditionalFormatting sqref="C68:AP68">
    <cfRule type="expression" dxfId="870" priority="873">
      <formula>$A$68="Advindo"</formula>
    </cfRule>
  </conditionalFormatting>
  <conditionalFormatting sqref="C68:AP68">
    <cfRule type="expression" dxfId="869" priority="872">
      <formula>$A$68="Ñ Plan c/desc"</formula>
    </cfRule>
  </conditionalFormatting>
  <conditionalFormatting sqref="C68:AP68">
    <cfRule type="expression" dxfId="868" priority="871">
      <formula>$A$68="Família"</formula>
    </cfRule>
  </conditionalFormatting>
  <conditionalFormatting sqref="C69:AP69">
    <cfRule type="expression" dxfId="867" priority="870">
      <formula>$A$69="Planilhado"</formula>
    </cfRule>
  </conditionalFormatting>
  <conditionalFormatting sqref="C69:AP69">
    <cfRule type="expression" dxfId="866" priority="869">
      <formula>$A$69="Ñ Plan s/desc"</formula>
    </cfRule>
  </conditionalFormatting>
  <conditionalFormatting sqref="C69:AP69">
    <cfRule type="expression" dxfId="865" priority="868">
      <formula>$A$69="Advindo"</formula>
    </cfRule>
  </conditionalFormatting>
  <conditionalFormatting sqref="C69:AP69">
    <cfRule type="expression" dxfId="864" priority="867">
      <formula>$A$69="Ñ Plan c/desc"</formula>
    </cfRule>
  </conditionalFormatting>
  <conditionalFormatting sqref="C69:AP69">
    <cfRule type="expression" dxfId="863" priority="866">
      <formula>$A$69="Família"</formula>
    </cfRule>
  </conditionalFormatting>
  <conditionalFormatting sqref="C70:AP70">
    <cfRule type="expression" dxfId="862" priority="865">
      <formula>$A$70="Planilhado"</formula>
    </cfRule>
  </conditionalFormatting>
  <conditionalFormatting sqref="C70:AP70">
    <cfRule type="expression" dxfId="861" priority="864">
      <formula>$A$70="Ñ Plan s/desc"</formula>
    </cfRule>
  </conditionalFormatting>
  <conditionalFormatting sqref="C70:AP70">
    <cfRule type="expression" dxfId="860" priority="863">
      <formula>$A$70="Advindo"</formula>
    </cfRule>
  </conditionalFormatting>
  <conditionalFormatting sqref="C70:AP70">
    <cfRule type="expression" dxfId="859" priority="862">
      <formula>$A$70="Ñ Plan c/desc"</formula>
    </cfRule>
  </conditionalFormatting>
  <conditionalFormatting sqref="C70:AP70">
    <cfRule type="expression" dxfId="858" priority="861">
      <formula>$A$70="Família"</formula>
    </cfRule>
  </conditionalFormatting>
  <conditionalFormatting sqref="C71:AP71">
    <cfRule type="expression" dxfId="857" priority="860">
      <formula>$A$71="Planilhado"</formula>
    </cfRule>
  </conditionalFormatting>
  <conditionalFormatting sqref="C71:AP71">
    <cfRule type="expression" dxfId="856" priority="859">
      <formula>$A$71="Ñ Plan s/desc"</formula>
    </cfRule>
  </conditionalFormatting>
  <conditionalFormatting sqref="C71:AP71">
    <cfRule type="expression" dxfId="855" priority="858">
      <formula>$A$71="Advindo"</formula>
    </cfRule>
  </conditionalFormatting>
  <conditionalFormatting sqref="C71:AP71">
    <cfRule type="expression" dxfId="854" priority="857">
      <formula>$A$71="Ñ Plan c/desc"</formula>
    </cfRule>
  </conditionalFormatting>
  <conditionalFormatting sqref="C71:AP71">
    <cfRule type="expression" dxfId="853" priority="856">
      <formula>$A$71="Família"</formula>
    </cfRule>
  </conditionalFormatting>
  <conditionalFormatting sqref="C72:AP72">
    <cfRule type="expression" dxfId="852" priority="855">
      <formula>$A$72="Planilhado"</formula>
    </cfRule>
  </conditionalFormatting>
  <conditionalFormatting sqref="C72:AP72">
    <cfRule type="expression" dxfId="851" priority="854">
      <formula>$A$72="Ñ Plan s/desc"</formula>
    </cfRule>
  </conditionalFormatting>
  <conditionalFormatting sqref="C72:AP72">
    <cfRule type="expression" dxfId="850" priority="853">
      <formula>$A$72="Advindo"</formula>
    </cfRule>
  </conditionalFormatting>
  <conditionalFormatting sqref="C72:AP72">
    <cfRule type="expression" dxfId="849" priority="852">
      <formula>$A$72="Ñ Plan c/desc"</formula>
    </cfRule>
  </conditionalFormatting>
  <conditionalFormatting sqref="C72:AP72">
    <cfRule type="expression" dxfId="848" priority="851">
      <formula>$A$72="Família"</formula>
    </cfRule>
  </conditionalFormatting>
  <conditionalFormatting sqref="C73:AP73">
    <cfRule type="expression" dxfId="847" priority="850">
      <formula>$A$73="Planilhado"</formula>
    </cfRule>
  </conditionalFormatting>
  <conditionalFormatting sqref="C73:AP73">
    <cfRule type="expression" dxfId="846" priority="849">
      <formula>$A$73="Ñ Plan s/desc"</formula>
    </cfRule>
  </conditionalFormatting>
  <conditionalFormatting sqref="C73:AP73">
    <cfRule type="expression" dxfId="845" priority="848">
      <formula>$A$73="Advindo"</formula>
    </cfRule>
  </conditionalFormatting>
  <conditionalFormatting sqref="C73:AP73">
    <cfRule type="expression" dxfId="844" priority="847">
      <formula>$A$73="Ñ Plan c/desc"</formula>
    </cfRule>
  </conditionalFormatting>
  <conditionalFormatting sqref="C73:AP73">
    <cfRule type="expression" dxfId="843" priority="846">
      <formula>$A$73="Família"</formula>
    </cfRule>
  </conditionalFormatting>
  <conditionalFormatting sqref="C74:AP74">
    <cfRule type="expression" dxfId="842" priority="845">
      <formula>$A$74="Planilhado"</formula>
    </cfRule>
  </conditionalFormatting>
  <conditionalFormatting sqref="C74:AP74">
    <cfRule type="expression" dxfId="841" priority="844">
      <formula>$A$74="Ñ Plan s/desc"</formula>
    </cfRule>
  </conditionalFormatting>
  <conditionalFormatting sqref="C74:AP74">
    <cfRule type="expression" dxfId="840" priority="843">
      <formula>$A$74="Advindo"</formula>
    </cfRule>
  </conditionalFormatting>
  <conditionalFormatting sqref="C74:AP74">
    <cfRule type="expression" dxfId="839" priority="842">
      <formula>$A$74="Ñ Plan c/desc"</formula>
    </cfRule>
  </conditionalFormatting>
  <conditionalFormatting sqref="C74:AP74">
    <cfRule type="expression" dxfId="838" priority="841">
      <formula>$A$74="Família"</formula>
    </cfRule>
  </conditionalFormatting>
  <conditionalFormatting sqref="C75:AP75">
    <cfRule type="expression" dxfId="837" priority="840">
      <formula>$A$75="Planilhado"</formula>
    </cfRule>
  </conditionalFormatting>
  <conditionalFormatting sqref="C75:AP75">
    <cfRule type="expression" dxfId="836" priority="839">
      <formula>$A$75="Ñ Plan s/desc"</formula>
    </cfRule>
  </conditionalFormatting>
  <conditionalFormatting sqref="C75:AP75">
    <cfRule type="expression" dxfId="835" priority="838">
      <formula>$A$75="Advindo"</formula>
    </cfRule>
  </conditionalFormatting>
  <conditionalFormatting sqref="C75:AP75">
    <cfRule type="expression" dxfId="834" priority="837">
      <formula>$A$75="Ñ Plan c/desc"</formula>
    </cfRule>
  </conditionalFormatting>
  <conditionalFormatting sqref="C75:AP75">
    <cfRule type="expression" dxfId="833" priority="836">
      <formula>$A$75="Família"</formula>
    </cfRule>
  </conditionalFormatting>
  <conditionalFormatting sqref="C76:AP76">
    <cfRule type="expression" dxfId="832" priority="835">
      <formula>$A$76="Planilhado"</formula>
    </cfRule>
  </conditionalFormatting>
  <conditionalFormatting sqref="C76:AP76">
    <cfRule type="expression" dxfId="831" priority="834">
      <formula>$A$76="Ñ Plan s/desc"</formula>
    </cfRule>
  </conditionalFormatting>
  <conditionalFormatting sqref="C76:AP76">
    <cfRule type="expression" dxfId="830" priority="833">
      <formula>$A$76="Advindo"</formula>
    </cfRule>
  </conditionalFormatting>
  <conditionalFormatting sqref="C76:AP76">
    <cfRule type="expression" dxfId="829" priority="832">
      <formula>$A$76="Ñ Plan c/desc"</formula>
    </cfRule>
  </conditionalFormatting>
  <conditionalFormatting sqref="C76:AP76">
    <cfRule type="expression" dxfId="828" priority="831">
      <formula>$A$76="Família"</formula>
    </cfRule>
  </conditionalFormatting>
  <conditionalFormatting sqref="C77:AP77">
    <cfRule type="expression" dxfId="827" priority="830">
      <formula>$A$77="Planilhado"</formula>
    </cfRule>
  </conditionalFormatting>
  <conditionalFormatting sqref="C77:AP77">
    <cfRule type="expression" dxfId="826" priority="829">
      <formula>$A$77="Ñ Plan s/desc"</formula>
    </cfRule>
  </conditionalFormatting>
  <conditionalFormatting sqref="C77:AP77">
    <cfRule type="expression" dxfId="825" priority="828">
      <formula>$A$77="Advindo"</formula>
    </cfRule>
  </conditionalFormatting>
  <conditionalFormatting sqref="C77:AP77">
    <cfRule type="expression" dxfId="824" priority="827">
      <formula>$A$77="Ñ Plan c/desc"</formula>
    </cfRule>
  </conditionalFormatting>
  <conditionalFormatting sqref="C77:AP77">
    <cfRule type="expression" dxfId="823" priority="826">
      <formula>$A$77="Família"</formula>
    </cfRule>
  </conditionalFormatting>
  <conditionalFormatting sqref="C78:AP78">
    <cfRule type="expression" dxfId="822" priority="825">
      <formula>$A$78="Planilhado"</formula>
    </cfRule>
  </conditionalFormatting>
  <conditionalFormatting sqref="C78:AP78">
    <cfRule type="expression" dxfId="821" priority="824">
      <formula>$A$78="Ñ Plan s/desc"</formula>
    </cfRule>
  </conditionalFormatting>
  <conditionalFormatting sqref="C78:AP78">
    <cfRule type="expression" dxfId="820" priority="823">
      <formula>$A$78="Advindo"</formula>
    </cfRule>
  </conditionalFormatting>
  <conditionalFormatting sqref="C78:AP78">
    <cfRule type="expression" dxfId="819" priority="822">
      <formula>$A$78="Ñ Plan c/desc"</formula>
    </cfRule>
  </conditionalFormatting>
  <conditionalFormatting sqref="C78:AP78">
    <cfRule type="expression" dxfId="818" priority="821">
      <formula>$A$78="Família"</formula>
    </cfRule>
  </conditionalFormatting>
  <conditionalFormatting sqref="C79:AP79">
    <cfRule type="expression" dxfId="817" priority="820">
      <formula>$A$79="Planilhado"</formula>
    </cfRule>
  </conditionalFormatting>
  <conditionalFormatting sqref="C79:AP79">
    <cfRule type="expression" dxfId="816" priority="819">
      <formula>$A$79="Ñ Plan s/desc"</formula>
    </cfRule>
  </conditionalFormatting>
  <conditionalFormatting sqref="C79:AP79">
    <cfRule type="expression" dxfId="815" priority="818">
      <formula>$A$79="Advindo"</formula>
    </cfRule>
  </conditionalFormatting>
  <conditionalFormatting sqref="C79:AP79">
    <cfRule type="expression" dxfId="814" priority="817">
      <formula>$A$79="Ñ Plan c/desc"</formula>
    </cfRule>
  </conditionalFormatting>
  <conditionalFormatting sqref="C79:AP79">
    <cfRule type="expression" dxfId="813" priority="816">
      <formula>$A$79="Família"</formula>
    </cfRule>
  </conditionalFormatting>
  <conditionalFormatting sqref="C80:AP80">
    <cfRule type="expression" dxfId="812" priority="815">
      <formula>$A$80="Planilhado"</formula>
    </cfRule>
  </conditionalFormatting>
  <conditionalFormatting sqref="C80:AP80">
    <cfRule type="expression" dxfId="811" priority="814">
      <formula>$A$80="Ñ Plan s/desc"</formula>
    </cfRule>
  </conditionalFormatting>
  <conditionalFormatting sqref="C80:AP80">
    <cfRule type="expression" dxfId="810" priority="813">
      <formula>$A$80="Advindo"</formula>
    </cfRule>
  </conditionalFormatting>
  <conditionalFormatting sqref="C80:AP80">
    <cfRule type="expression" dxfId="809" priority="812">
      <formula>$A$80="Ñ Plan c/desc"</formula>
    </cfRule>
  </conditionalFormatting>
  <conditionalFormatting sqref="C80:AP80">
    <cfRule type="expression" dxfId="808" priority="811">
      <formula>$A$80="Família"</formula>
    </cfRule>
  </conditionalFormatting>
  <conditionalFormatting sqref="C81:AP81">
    <cfRule type="expression" dxfId="807" priority="810">
      <formula>$A$81="Planilhado"</formula>
    </cfRule>
  </conditionalFormatting>
  <conditionalFormatting sqref="C81:AP81">
    <cfRule type="expression" dxfId="806" priority="809">
      <formula>$A$81="Ñ Plan s/desc"</formula>
    </cfRule>
  </conditionalFormatting>
  <conditionalFormatting sqref="C81:AP81">
    <cfRule type="expression" dxfId="805" priority="808">
      <formula>$A$81="Advindo"</formula>
    </cfRule>
  </conditionalFormatting>
  <conditionalFormatting sqref="C81:AP81">
    <cfRule type="expression" dxfId="804" priority="807">
      <formula>$A$81="Ñ Plan c/desc"</formula>
    </cfRule>
  </conditionalFormatting>
  <conditionalFormatting sqref="C81:AP81">
    <cfRule type="expression" dxfId="803" priority="806">
      <formula>$A$81="Família"</formula>
    </cfRule>
  </conditionalFormatting>
  <conditionalFormatting sqref="C82:AP82">
    <cfRule type="expression" dxfId="802" priority="805">
      <formula>$A$82="Planilhado"</formula>
    </cfRule>
  </conditionalFormatting>
  <conditionalFormatting sqref="C82:AP82">
    <cfRule type="expression" dxfId="801" priority="804">
      <formula>$A$82="Ñ Plan s/desc"</formula>
    </cfRule>
  </conditionalFormatting>
  <conditionalFormatting sqref="C82:AP82">
    <cfRule type="expression" dxfId="800" priority="803">
      <formula>$A$82="Advindo"</formula>
    </cfRule>
  </conditionalFormatting>
  <conditionalFormatting sqref="C82:AP82">
    <cfRule type="expression" dxfId="799" priority="802">
      <formula>$A$82="Ñ Plan c/desc"</formula>
    </cfRule>
  </conditionalFormatting>
  <conditionalFormatting sqref="C82:AP82">
    <cfRule type="expression" dxfId="798" priority="801">
      <formula>$A$82="Família"</formula>
    </cfRule>
  </conditionalFormatting>
  <conditionalFormatting sqref="C83:AP83">
    <cfRule type="expression" dxfId="797" priority="800">
      <formula>$A$83="Planilhado"</formula>
    </cfRule>
  </conditionalFormatting>
  <conditionalFormatting sqref="C83:AP83">
    <cfRule type="expression" dxfId="796" priority="799">
      <formula>$A$83="Ñ Plan s/desc"</formula>
    </cfRule>
  </conditionalFormatting>
  <conditionalFormatting sqref="C83:AP83">
    <cfRule type="expression" dxfId="795" priority="798">
      <formula>$A$83="Advindo"</formula>
    </cfRule>
  </conditionalFormatting>
  <conditionalFormatting sqref="C83:AP83">
    <cfRule type="expression" dxfId="794" priority="797">
      <formula>$A$83="Ñ Plan c/desc"</formula>
    </cfRule>
  </conditionalFormatting>
  <conditionalFormatting sqref="C83:AP83">
    <cfRule type="expression" dxfId="793" priority="796">
      <formula>$A$83="Família"</formula>
    </cfRule>
  </conditionalFormatting>
  <conditionalFormatting sqref="C84:AP84">
    <cfRule type="expression" dxfId="792" priority="795">
      <formula>$A$84="Planilhado"</formula>
    </cfRule>
  </conditionalFormatting>
  <conditionalFormatting sqref="C84:AP84">
    <cfRule type="expression" dxfId="791" priority="794">
      <formula>$A$84="Ñ Plan s/desc"</formula>
    </cfRule>
  </conditionalFormatting>
  <conditionalFormatting sqref="C84:AP84">
    <cfRule type="expression" dxfId="790" priority="793">
      <formula>$A$84="Advindo"</formula>
    </cfRule>
  </conditionalFormatting>
  <conditionalFormatting sqref="C84:AP84">
    <cfRule type="expression" dxfId="789" priority="792">
      <formula>$A$84="Ñ Plan c/desc"</formula>
    </cfRule>
  </conditionalFormatting>
  <conditionalFormatting sqref="C84:AP84">
    <cfRule type="expression" dxfId="788" priority="791">
      <formula>$A$84="Família"</formula>
    </cfRule>
  </conditionalFormatting>
  <conditionalFormatting sqref="C85:AP85">
    <cfRule type="expression" dxfId="787" priority="790">
      <formula>$A$85="Planilhado"</formula>
    </cfRule>
  </conditionalFormatting>
  <conditionalFormatting sqref="C85:AP85">
    <cfRule type="expression" dxfId="786" priority="789">
      <formula>$A$85="Ñ Plan s/desc"</formula>
    </cfRule>
  </conditionalFormatting>
  <conditionalFormatting sqref="C85:AP85">
    <cfRule type="expression" dxfId="785" priority="788">
      <formula>$A$85="Advindo"</formula>
    </cfRule>
  </conditionalFormatting>
  <conditionalFormatting sqref="C85:AP85">
    <cfRule type="expression" dxfId="784" priority="787">
      <formula>$A$85="Ñ Plan c/desc"</formula>
    </cfRule>
  </conditionalFormatting>
  <conditionalFormatting sqref="C85:AP85">
    <cfRule type="expression" dxfId="783" priority="786">
      <formula>$A$85="Família"</formula>
    </cfRule>
  </conditionalFormatting>
  <conditionalFormatting sqref="C86:AP86">
    <cfRule type="expression" dxfId="782" priority="785">
      <formula>$A$86="Planilhado"</formula>
    </cfRule>
  </conditionalFormatting>
  <conditionalFormatting sqref="C86:AP86">
    <cfRule type="expression" dxfId="781" priority="784">
      <formula>$A$86="Ñ Plan s/desc"</formula>
    </cfRule>
  </conditionalFormatting>
  <conditionalFormatting sqref="C86:AP86">
    <cfRule type="expression" dxfId="780" priority="783">
      <formula>$A$86="Advindo"</formula>
    </cfRule>
  </conditionalFormatting>
  <conditionalFormatting sqref="C86:AP86">
    <cfRule type="expression" dxfId="779" priority="782">
      <formula>$A$86="Ñ Plan c/desc"</formula>
    </cfRule>
  </conditionalFormatting>
  <conditionalFormatting sqref="C86:AP86">
    <cfRule type="expression" dxfId="778" priority="781">
      <formula>$A$86="Família"</formula>
    </cfRule>
  </conditionalFormatting>
  <conditionalFormatting sqref="C87:AP87">
    <cfRule type="expression" dxfId="777" priority="780">
      <formula>$A$87="Planilhado"</formula>
    </cfRule>
  </conditionalFormatting>
  <conditionalFormatting sqref="C87:AP87">
    <cfRule type="expression" dxfId="776" priority="779">
      <formula>$A$87="Ñ Plan s/desc"</formula>
    </cfRule>
  </conditionalFormatting>
  <conditionalFormatting sqref="C87:AP87">
    <cfRule type="expression" dxfId="775" priority="778">
      <formula>$A$87="Advindo"</formula>
    </cfRule>
  </conditionalFormatting>
  <conditionalFormatting sqref="C87:AP87">
    <cfRule type="expression" dxfId="774" priority="777">
      <formula>$A$87="Ñ Plan c/desc"</formula>
    </cfRule>
  </conditionalFormatting>
  <conditionalFormatting sqref="C87:AP87">
    <cfRule type="expression" dxfId="773" priority="776">
      <formula>$A$87="Família"</formula>
    </cfRule>
  </conditionalFormatting>
  <conditionalFormatting sqref="C88:AP88">
    <cfRule type="expression" dxfId="772" priority="775">
      <formula>$A$88="Planilhado"</formula>
    </cfRule>
  </conditionalFormatting>
  <conditionalFormatting sqref="C88:AP88">
    <cfRule type="expression" dxfId="771" priority="774">
      <formula>$A$88="Ñ Plan s/desc"</formula>
    </cfRule>
  </conditionalFormatting>
  <conditionalFormatting sqref="C88:AP88">
    <cfRule type="expression" dxfId="770" priority="773">
      <formula>$A$88="Advindo"</formula>
    </cfRule>
  </conditionalFormatting>
  <conditionalFormatting sqref="C88:AP88">
    <cfRule type="expression" dxfId="769" priority="772">
      <formula>$A$88="Ñ Plan c/desc"</formula>
    </cfRule>
  </conditionalFormatting>
  <conditionalFormatting sqref="C88:AP88">
    <cfRule type="expression" dxfId="768" priority="771">
      <formula>$A$88="Família"</formula>
    </cfRule>
  </conditionalFormatting>
  <conditionalFormatting sqref="C89:AP89">
    <cfRule type="expression" dxfId="767" priority="770">
      <formula>$A$89="Planilhado"</formula>
    </cfRule>
  </conditionalFormatting>
  <conditionalFormatting sqref="C89:AP89">
    <cfRule type="expression" dxfId="766" priority="769">
      <formula>$A$89="Ñ Plan s/desc"</formula>
    </cfRule>
  </conditionalFormatting>
  <conditionalFormatting sqref="C89:AP89">
    <cfRule type="expression" dxfId="765" priority="768">
      <formula>$A$89="Advindo"</formula>
    </cfRule>
  </conditionalFormatting>
  <conditionalFormatting sqref="C89:AP89">
    <cfRule type="expression" dxfId="764" priority="767">
      <formula>$A$89="Ñ Plan c/desc"</formula>
    </cfRule>
  </conditionalFormatting>
  <conditionalFormatting sqref="C89:AP89">
    <cfRule type="expression" dxfId="763" priority="766">
      <formula>$A$89="Família"</formula>
    </cfRule>
  </conditionalFormatting>
  <conditionalFormatting sqref="C90:AP90">
    <cfRule type="expression" dxfId="762" priority="765">
      <formula>$A$90="Planilhado"</formula>
    </cfRule>
  </conditionalFormatting>
  <conditionalFormatting sqref="C90:AP90">
    <cfRule type="expression" dxfId="761" priority="764">
      <formula>$A$90="Ñ Plan s/desc"</formula>
    </cfRule>
  </conditionalFormatting>
  <conditionalFormatting sqref="C90:AP90">
    <cfRule type="expression" dxfId="760" priority="763">
      <formula>$A$90="Advindo"</formula>
    </cfRule>
  </conditionalFormatting>
  <conditionalFormatting sqref="C90:AP90">
    <cfRule type="expression" dxfId="759" priority="762">
      <formula>$A$90="Ñ Plan c/desc"</formula>
    </cfRule>
  </conditionalFormatting>
  <conditionalFormatting sqref="C90:AP90">
    <cfRule type="expression" dxfId="758" priority="761">
      <formula>$A$90="Família"</formula>
    </cfRule>
  </conditionalFormatting>
  <conditionalFormatting sqref="C91:AP91">
    <cfRule type="expression" dxfId="757" priority="760">
      <formula>$A$91="Planilhado"</formula>
    </cfRule>
  </conditionalFormatting>
  <conditionalFormatting sqref="C91:AP91">
    <cfRule type="expression" dxfId="756" priority="759">
      <formula>$A$91="Ñ Plan s/desc"</formula>
    </cfRule>
  </conditionalFormatting>
  <conditionalFormatting sqref="C91:AP91">
    <cfRule type="expression" dxfId="755" priority="758">
      <formula>$A$91="Advindo"</formula>
    </cfRule>
  </conditionalFormatting>
  <conditionalFormatting sqref="C91:AP91">
    <cfRule type="expression" dxfId="754" priority="757">
      <formula>$A$91="Ñ Plan c/desc"</formula>
    </cfRule>
  </conditionalFormatting>
  <conditionalFormatting sqref="C91:AP91">
    <cfRule type="expression" dxfId="753" priority="756">
      <formula>$A$91="Família"</formula>
    </cfRule>
  </conditionalFormatting>
  <conditionalFormatting sqref="C92:AP92">
    <cfRule type="expression" dxfId="752" priority="755">
      <formula>$A$92="Planilhado"</formula>
    </cfRule>
  </conditionalFormatting>
  <conditionalFormatting sqref="C92:AP92">
    <cfRule type="expression" dxfId="751" priority="754">
      <formula>$A$92="Ñ Plan s/desc"</formula>
    </cfRule>
  </conditionalFormatting>
  <conditionalFormatting sqref="C92:AP92">
    <cfRule type="expression" dxfId="750" priority="753">
      <formula>$A$92="Advindo"</formula>
    </cfRule>
  </conditionalFormatting>
  <conditionalFormatting sqref="C92:AP92">
    <cfRule type="expression" dxfId="749" priority="752">
      <formula>$A$92="Ñ Plan c/desc"</formula>
    </cfRule>
  </conditionalFormatting>
  <conditionalFormatting sqref="C92:AP92">
    <cfRule type="expression" dxfId="748" priority="751">
      <formula>$A$92="Família"</formula>
    </cfRule>
  </conditionalFormatting>
  <conditionalFormatting sqref="C93:AP93">
    <cfRule type="expression" dxfId="747" priority="750">
      <formula>$A$93="Planilhado"</formula>
    </cfRule>
  </conditionalFormatting>
  <conditionalFormatting sqref="C93:AP93">
    <cfRule type="expression" dxfId="746" priority="749">
      <formula>$A$93="Ñ Plan s/desc"</formula>
    </cfRule>
  </conditionalFormatting>
  <conditionalFormatting sqref="C93:AP93">
    <cfRule type="expression" dxfId="745" priority="748">
      <formula>$A$93="Advindo"</formula>
    </cfRule>
  </conditionalFormatting>
  <conditionalFormatting sqref="C93:AP93">
    <cfRule type="expression" dxfId="744" priority="747">
      <formula>$A$93="Ñ Plan c/desc"</formula>
    </cfRule>
  </conditionalFormatting>
  <conditionalFormatting sqref="C93:AP93">
    <cfRule type="expression" dxfId="743" priority="746">
      <formula>$A$93="Família"</formula>
    </cfRule>
  </conditionalFormatting>
  <conditionalFormatting sqref="C94:AP94">
    <cfRule type="expression" dxfId="742" priority="745">
      <formula>$A$94="Planilhado"</formula>
    </cfRule>
  </conditionalFormatting>
  <conditionalFormatting sqref="C94:AP94">
    <cfRule type="expression" dxfId="741" priority="744">
      <formula>$A$94="Ñ Plan s/desc"</formula>
    </cfRule>
  </conditionalFormatting>
  <conditionalFormatting sqref="C94:AP94">
    <cfRule type="expression" dxfId="740" priority="743">
      <formula>$A$94="Advindo"</formula>
    </cfRule>
  </conditionalFormatting>
  <conditionalFormatting sqref="C94:AP94">
    <cfRule type="expression" dxfId="739" priority="742">
      <formula>$A$94="Ñ Plan c/desc"</formula>
    </cfRule>
  </conditionalFormatting>
  <conditionalFormatting sqref="C94:AP94">
    <cfRule type="expression" dxfId="738" priority="741">
      <formula>$A$94="Família"</formula>
    </cfRule>
  </conditionalFormatting>
  <conditionalFormatting sqref="C95:AP95">
    <cfRule type="expression" dxfId="737" priority="740">
      <formula>$A$95="Planilhado"</formula>
    </cfRule>
  </conditionalFormatting>
  <conditionalFormatting sqref="C95:AP95">
    <cfRule type="expression" dxfId="736" priority="739">
      <formula>$A$95="Ñ Plan s/desc"</formula>
    </cfRule>
  </conditionalFormatting>
  <conditionalFormatting sqref="C95:AP95">
    <cfRule type="expression" dxfId="735" priority="738">
      <formula>$A$95="Advindo"</formula>
    </cfRule>
  </conditionalFormatting>
  <conditionalFormatting sqref="C95:AP95">
    <cfRule type="expression" dxfId="734" priority="737">
      <formula>$A$95="Ñ Plan c/desc"</formula>
    </cfRule>
  </conditionalFormatting>
  <conditionalFormatting sqref="C95:AP95">
    <cfRule type="expression" dxfId="733" priority="736">
      <formula>$A$95="Família"</formula>
    </cfRule>
  </conditionalFormatting>
  <conditionalFormatting sqref="C96:AP96">
    <cfRule type="expression" dxfId="732" priority="735">
      <formula>$A$96="Planilhado"</formula>
    </cfRule>
  </conditionalFormatting>
  <conditionalFormatting sqref="C96:AP96">
    <cfRule type="expression" dxfId="731" priority="734">
      <formula>$A$96="Ñ Plan s/desc"</formula>
    </cfRule>
  </conditionalFormatting>
  <conditionalFormatting sqref="C96:AP96">
    <cfRule type="expression" dxfId="730" priority="733">
      <formula>$A$96="Advindo"</formula>
    </cfRule>
  </conditionalFormatting>
  <conditionalFormatting sqref="C96:AP96">
    <cfRule type="expression" dxfId="729" priority="732">
      <formula>$A$96="Ñ Plan c/desc"</formula>
    </cfRule>
  </conditionalFormatting>
  <conditionalFormatting sqref="C96:AP96">
    <cfRule type="expression" dxfId="728" priority="731">
      <formula>$A$96="Família"</formula>
    </cfRule>
  </conditionalFormatting>
  <conditionalFormatting sqref="C97:AP97">
    <cfRule type="expression" dxfId="727" priority="730">
      <formula>$A$97="Planilhado"</formula>
    </cfRule>
  </conditionalFormatting>
  <conditionalFormatting sqref="C97:AP97">
    <cfRule type="expression" dxfId="726" priority="729">
      <formula>$A$97="Ñ Plan s/desc"</formula>
    </cfRule>
  </conditionalFormatting>
  <conditionalFormatting sqref="C97:AP97">
    <cfRule type="expression" dxfId="725" priority="728">
      <formula>$A$97="Advindo"</formula>
    </cfRule>
  </conditionalFormatting>
  <conditionalFormatting sqref="C97:AP97">
    <cfRule type="expression" dxfId="724" priority="727">
      <formula>$A$97="Ñ Plan c/desc"</formula>
    </cfRule>
  </conditionalFormatting>
  <conditionalFormatting sqref="C97:AP97">
    <cfRule type="expression" dxfId="723" priority="726">
      <formula>$A$97="Família"</formula>
    </cfRule>
  </conditionalFormatting>
  <conditionalFormatting sqref="C98:AP98">
    <cfRule type="expression" dxfId="722" priority="725">
      <formula>$A$98="Planilhado"</formula>
    </cfRule>
  </conditionalFormatting>
  <conditionalFormatting sqref="C98:AP98">
    <cfRule type="expression" dxfId="721" priority="724">
      <formula>$A$98="Ñ Plan s/desc"</formula>
    </cfRule>
  </conditionalFormatting>
  <conditionalFormatting sqref="C98:AP98">
    <cfRule type="expression" dxfId="720" priority="723">
      <formula>$A$98="Advindo"</formula>
    </cfRule>
  </conditionalFormatting>
  <conditionalFormatting sqref="C98:AP98">
    <cfRule type="expression" dxfId="719" priority="722">
      <formula>$A$98="Ñ Plan c/desc"</formula>
    </cfRule>
  </conditionalFormatting>
  <conditionalFormatting sqref="C98:AP98">
    <cfRule type="expression" dxfId="718" priority="721">
      <formula>$A$98="Família"</formula>
    </cfRule>
  </conditionalFormatting>
  <conditionalFormatting sqref="C99:AP99">
    <cfRule type="expression" dxfId="717" priority="720">
      <formula>$A$99="Planilhado"</formula>
    </cfRule>
  </conditionalFormatting>
  <conditionalFormatting sqref="C99:AP99">
    <cfRule type="expression" dxfId="716" priority="719">
      <formula>$A$99="Ñ Plan s/desc"</formula>
    </cfRule>
  </conditionalFormatting>
  <conditionalFormatting sqref="C99:AP99">
    <cfRule type="expression" dxfId="715" priority="718">
      <formula>$A$99="Advindo"</formula>
    </cfRule>
  </conditionalFormatting>
  <conditionalFormatting sqref="C99:AP99">
    <cfRule type="expression" dxfId="714" priority="717">
      <formula>$A$99="Ñ Plan c/desc"</formula>
    </cfRule>
  </conditionalFormatting>
  <conditionalFormatting sqref="C99:AP99">
    <cfRule type="expression" dxfId="713" priority="716">
      <formula>$A$99="Família"</formula>
    </cfRule>
  </conditionalFormatting>
  <conditionalFormatting sqref="C100:AP100">
    <cfRule type="expression" dxfId="712" priority="715">
      <formula>$A$100="Planilhado"</formula>
    </cfRule>
  </conditionalFormatting>
  <conditionalFormatting sqref="C100:AP100">
    <cfRule type="expression" dxfId="711" priority="714">
      <formula>$A$100="Ñ Plan s/desc"</formula>
    </cfRule>
  </conditionalFormatting>
  <conditionalFormatting sqref="C100:AP100">
    <cfRule type="expression" dxfId="710" priority="713">
      <formula>$A$100="Advindo"</formula>
    </cfRule>
  </conditionalFormatting>
  <conditionalFormatting sqref="C100:AP100">
    <cfRule type="expression" dxfId="709" priority="712">
      <formula>$A$100="Ñ Plan c/desc"</formula>
    </cfRule>
  </conditionalFormatting>
  <conditionalFormatting sqref="C100:AP100">
    <cfRule type="expression" dxfId="708" priority="711">
      <formula>$A$100="Família"</formula>
    </cfRule>
  </conditionalFormatting>
  <conditionalFormatting sqref="C101:AP101">
    <cfRule type="expression" dxfId="707" priority="710">
      <formula>$A$101="Planilhado"</formula>
    </cfRule>
  </conditionalFormatting>
  <conditionalFormatting sqref="C101:AP101">
    <cfRule type="expression" dxfId="706" priority="709">
      <formula>$A$101="Ñ Plan s/desc"</formula>
    </cfRule>
  </conditionalFormatting>
  <conditionalFormatting sqref="C101:AP101">
    <cfRule type="expression" dxfId="705" priority="708">
      <formula>$A$101="Advindo"</formula>
    </cfRule>
  </conditionalFormatting>
  <conditionalFormatting sqref="C101:AP101">
    <cfRule type="expression" dxfId="704" priority="707">
      <formula>$A$101="Ñ Plan c/desc"</formula>
    </cfRule>
  </conditionalFormatting>
  <conditionalFormatting sqref="C101:AP101">
    <cfRule type="expression" dxfId="703" priority="706">
      <formula>$A$101="Família"</formula>
    </cfRule>
  </conditionalFormatting>
  <conditionalFormatting sqref="C102:AP102">
    <cfRule type="expression" dxfId="702" priority="705">
      <formula>$A$102="Planilhado"</formula>
    </cfRule>
  </conditionalFormatting>
  <conditionalFormatting sqref="C102:AP102">
    <cfRule type="expression" dxfId="701" priority="704">
      <formula>$A$102="Ñ Plan s/desc"</formula>
    </cfRule>
  </conditionalFormatting>
  <conditionalFormatting sqref="C102:AP102">
    <cfRule type="expression" dxfId="700" priority="703">
      <formula>$A$102="Advindo"</formula>
    </cfRule>
  </conditionalFormatting>
  <conditionalFormatting sqref="C102:AP102">
    <cfRule type="expression" dxfId="699" priority="702">
      <formula>$A$102="Ñ Plan c/desc"</formula>
    </cfRule>
  </conditionalFormatting>
  <conditionalFormatting sqref="C102:AP102">
    <cfRule type="expression" dxfId="698" priority="701">
      <formula>$A$102="Família"</formula>
    </cfRule>
  </conditionalFormatting>
  <conditionalFormatting sqref="C103:AP103">
    <cfRule type="expression" dxfId="697" priority="700">
      <formula>$A$103="Planilhado"</formula>
    </cfRule>
  </conditionalFormatting>
  <conditionalFormatting sqref="C103:AP103">
    <cfRule type="expression" dxfId="696" priority="699">
      <formula>$A$103="Ñ Plan s/desc"</formula>
    </cfRule>
  </conditionalFormatting>
  <conditionalFormatting sqref="C103:AP103">
    <cfRule type="expression" dxfId="695" priority="698">
      <formula>$A$103="Advindo"</formula>
    </cfRule>
  </conditionalFormatting>
  <conditionalFormatting sqref="C103:AP103">
    <cfRule type="expression" dxfId="694" priority="697">
      <formula>$A$103="Ñ Plan c/desc"</formula>
    </cfRule>
  </conditionalFormatting>
  <conditionalFormatting sqref="C103:AP103">
    <cfRule type="expression" dxfId="693" priority="696">
      <formula>$A$103="Família"</formula>
    </cfRule>
  </conditionalFormatting>
  <conditionalFormatting sqref="C104:AP104">
    <cfRule type="expression" dxfId="692" priority="695">
      <formula>$A$104="Planilhado"</formula>
    </cfRule>
  </conditionalFormatting>
  <conditionalFormatting sqref="C104:AP104">
    <cfRule type="expression" dxfId="691" priority="694">
      <formula>$A$104="Ñ Plan s/desc"</formula>
    </cfRule>
  </conditionalFormatting>
  <conditionalFormatting sqref="C104:AP104">
    <cfRule type="expression" dxfId="690" priority="693">
      <formula>$A$104="Advindo"</formula>
    </cfRule>
  </conditionalFormatting>
  <conditionalFormatting sqref="C104:AP104">
    <cfRule type="expression" dxfId="689" priority="692">
      <formula>$A$104="Ñ Plan c/desc"</formula>
    </cfRule>
  </conditionalFormatting>
  <conditionalFormatting sqref="C104:AP104">
    <cfRule type="expression" dxfId="688" priority="691">
      <formula>$A$104="Família"</formula>
    </cfRule>
  </conditionalFormatting>
  <conditionalFormatting sqref="C105:AP105">
    <cfRule type="expression" dxfId="687" priority="690">
      <formula>$A$105="Planilhado"</formula>
    </cfRule>
  </conditionalFormatting>
  <conditionalFormatting sqref="C105:AP105">
    <cfRule type="expression" dxfId="686" priority="689">
      <formula>$A$105="Ñ Plan s/desc"</formula>
    </cfRule>
  </conditionalFormatting>
  <conditionalFormatting sqref="C105:AP105">
    <cfRule type="expression" dxfId="685" priority="688">
      <formula>$A$105="Advindo"</formula>
    </cfRule>
  </conditionalFormatting>
  <conditionalFormatting sqref="C105:AP105">
    <cfRule type="expression" dxfId="684" priority="687">
      <formula>$A$105="Ñ Plan c/desc"</formula>
    </cfRule>
  </conditionalFormatting>
  <conditionalFormatting sqref="C105:AP105">
    <cfRule type="expression" dxfId="683" priority="686">
      <formula>$A$105="Família"</formula>
    </cfRule>
  </conditionalFormatting>
  <conditionalFormatting sqref="C106:AP106">
    <cfRule type="expression" dxfId="682" priority="685">
      <formula>$A$106="Planilhado"</formula>
    </cfRule>
  </conditionalFormatting>
  <conditionalFormatting sqref="C106:AP106">
    <cfRule type="expression" dxfId="681" priority="684">
      <formula>$A$106="Ñ Plan s/desc"</formula>
    </cfRule>
  </conditionalFormatting>
  <conditionalFormatting sqref="C106:AP106">
    <cfRule type="expression" dxfId="680" priority="683">
      <formula>$A$106="Advindo"</formula>
    </cfRule>
  </conditionalFormatting>
  <conditionalFormatting sqref="C106:AP106">
    <cfRule type="expression" dxfId="679" priority="682">
      <formula>$A$106="Ñ Plan c/desc"</formula>
    </cfRule>
  </conditionalFormatting>
  <conditionalFormatting sqref="C106:AP106">
    <cfRule type="expression" dxfId="678" priority="681">
      <formula>$A$106="Família"</formula>
    </cfRule>
  </conditionalFormatting>
  <conditionalFormatting sqref="C107:AP107">
    <cfRule type="expression" dxfId="677" priority="680">
      <formula>$A$107="Planilhado"</formula>
    </cfRule>
  </conditionalFormatting>
  <conditionalFormatting sqref="C107:AP107">
    <cfRule type="expression" dxfId="676" priority="679">
      <formula>$A$107="Ñ Plan s/desc"</formula>
    </cfRule>
  </conditionalFormatting>
  <conditionalFormatting sqref="C107:AP107">
    <cfRule type="expression" dxfId="675" priority="678">
      <formula>$A$107="Advindo"</formula>
    </cfRule>
  </conditionalFormatting>
  <conditionalFormatting sqref="C107:AP107">
    <cfRule type="expression" dxfId="674" priority="677">
      <formula>$A$107="Ñ Plan c/desc"</formula>
    </cfRule>
  </conditionalFormatting>
  <conditionalFormatting sqref="C107:AP107">
    <cfRule type="expression" dxfId="673" priority="676">
      <formula>$A$107="Família"</formula>
    </cfRule>
  </conditionalFormatting>
  <conditionalFormatting sqref="C108:AP108">
    <cfRule type="expression" dxfId="672" priority="675">
      <formula>$A$108="Planilhado"</formula>
    </cfRule>
  </conditionalFormatting>
  <conditionalFormatting sqref="C108:AP108">
    <cfRule type="expression" dxfId="671" priority="674">
      <formula>$A$108="Ñ Plan s/desc"</formula>
    </cfRule>
  </conditionalFormatting>
  <conditionalFormatting sqref="C108:AP108">
    <cfRule type="expression" dxfId="670" priority="673">
      <formula>$A$108="Advindo"</formula>
    </cfRule>
  </conditionalFormatting>
  <conditionalFormatting sqref="C108:AP108">
    <cfRule type="expression" dxfId="669" priority="672">
      <formula>$A$108="Ñ Plan c/desc"</formula>
    </cfRule>
  </conditionalFormatting>
  <conditionalFormatting sqref="C108:AP108">
    <cfRule type="expression" dxfId="668" priority="671">
      <formula>$A$108="Família"</formula>
    </cfRule>
  </conditionalFormatting>
  <conditionalFormatting sqref="C109:AP109">
    <cfRule type="expression" dxfId="667" priority="670">
      <formula>$A$109="Planilhado"</formula>
    </cfRule>
  </conditionalFormatting>
  <conditionalFormatting sqref="C109:AP109">
    <cfRule type="expression" dxfId="666" priority="669">
      <formula>$A$109="Ñ Plan s/desc"</formula>
    </cfRule>
  </conditionalFormatting>
  <conditionalFormatting sqref="C109:AP109">
    <cfRule type="expression" dxfId="665" priority="668">
      <formula>$A$109="Advindo"</formula>
    </cfRule>
  </conditionalFormatting>
  <conditionalFormatting sqref="C109:AP109">
    <cfRule type="expression" dxfId="664" priority="667">
      <formula>$A$109="Ñ Plan c/desc"</formula>
    </cfRule>
  </conditionalFormatting>
  <conditionalFormatting sqref="C109:AP109">
    <cfRule type="expression" dxfId="663" priority="666">
      <formula>$A$109="Família"</formula>
    </cfRule>
  </conditionalFormatting>
  <conditionalFormatting sqref="C110:AP110">
    <cfRule type="expression" dxfId="662" priority="665">
      <formula>$A$110="Planilhado"</formula>
    </cfRule>
  </conditionalFormatting>
  <conditionalFormatting sqref="C110:AP110">
    <cfRule type="expression" dxfId="661" priority="664">
      <formula>$A$110="Ñ Plan s/desc"</formula>
    </cfRule>
  </conditionalFormatting>
  <conditionalFormatting sqref="C110:AP110">
    <cfRule type="expression" dxfId="660" priority="663">
      <formula>$A$110="Advindo"</formula>
    </cfRule>
  </conditionalFormatting>
  <conditionalFormatting sqref="C110:AP110">
    <cfRule type="expression" dxfId="659" priority="662">
      <formula>$A$110="Ñ Plan c/desc"</formula>
    </cfRule>
  </conditionalFormatting>
  <conditionalFormatting sqref="C110:AP110">
    <cfRule type="expression" dxfId="658" priority="661">
      <formula>$A$110="Família"</formula>
    </cfRule>
  </conditionalFormatting>
  <conditionalFormatting sqref="C111:AP111">
    <cfRule type="expression" dxfId="657" priority="660">
      <formula>$A$111="Planilhado"</formula>
    </cfRule>
  </conditionalFormatting>
  <conditionalFormatting sqref="C111:AP111">
    <cfRule type="expression" dxfId="656" priority="659">
      <formula>$A$111="Ñ Plan s/desc"</formula>
    </cfRule>
  </conditionalFormatting>
  <conditionalFormatting sqref="C111:AP111">
    <cfRule type="expression" dxfId="655" priority="658">
      <formula>$A$111="Advindo"</formula>
    </cfRule>
  </conditionalFormatting>
  <conditionalFormatting sqref="C111:AP111">
    <cfRule type="expression" dxfId="654" priority="657">
      <formula>$A$111="Ñ Plan c/desc"</formula>
    </cfRule>
  </conditionalFormatting>
  <conditionalFormatting sqref="C111:AP111">
    <cfRule type="expression" dxfId="653" priority="656">
      <formula>$A$111="Família"</formula>
    </cfRule>
  </conditionalFormatting>
  <conditionalFormatting sqref="C112:AP112">
    <cfRule type="expression" dxfId="652" priority="655">
      <formula>$A$112="Planilhado"</formula>
    </cfRule>
  </conditionalFormatting>
  <conditionalFormatting sqref="C112:AP112">
    <cfRule type="expression" dxfId="651" priority="654">
      <formula>$A$112="Ñ Plan s/desc"</formula>
    </cfRule>
  </conditionalFormatting>
  <conditionalFormatting sqref="C112:AP112">
    <cfRule type="expression" dxfId="650" priority="653">
      <formula>$A$112="Advindo"</formula>
    </cfRule>
  </conditionalFormatting>
  <conditionalFormatting sqref="C112:AP112">
    <cfRule type="expression" dxfId="649" priority="652">
      <formula>$A$112="Ñ Plan c/desc"</formula>
    </cfRule>
  </conditionalFormatting>
  <conditionalFormatting sqref="C112:AP112">
    <cfRule type="expression" dxfId="648" priority="651">
      <formula>$A$112="Família"</formula>
    </cfRule>
  </conditionalFormatting>
  <conditionalFormatting sqref="C113:AP113">
    <cfRule type="expression" dxfId="647" priority="650">
      <formula>$A$113="Planilhado"</formula>
    </cfRule>
  </conditionalFormatting>
  <conditionalFormatting sqref="C113:AP113">
    <cfRule type="expression" dxfId="646" priority="649">
      <formula>$A$113="Ñ Plan s/desc"</formula>
    </cfRule>
  </conditionalFormatting>
  <conditionalFormatting sqref="C113:AP113">
    <cfRule type="expression" dxfId="645" priority="648">
      <formula>$A$113="Advindo"</formula>
    </cfRule>
  </conditionalFormatting>
  <conditionalFormatting sqref="C113:AP113">
    <cfRule type="expression" dxfId="644" priority="647">
      <formula>$A$113="Ñ Plan c/desc"</formula>
    </cfRule>
  </conditionalFormatting>
  <conditionalFormatting sqref="C113:AP113">
    <cfRule type="expression" dxfId="643" priority="646">
      <formula>$A$113="Família"</formula>
    </cfRule>
  </conditionalFormatting>
  <conditionalFormatting sqref="C114:AP114">
    <cfRule type="expression" dxfId="642" priority="645">
      <formula>$A$114="Planilhado"</formula>
    </cfRule>
  </conditionalFormatting>
  <conditionalFormatting sqref="C114:AP114">
    <cfRule type="expression" dxfId="641" priority="644">
      <formula>$A$114="Ñ Plan s/desc"</formula>
    </cfRule>
  </conditionalFormatting>
  <conditionalFormatting sqref="C114:AP114">
    <cfRule type="expression" dxfId="640" priority="643">
      <formula>$A$114="Advindo"</formula>
    </cfRule>
  </conditionalFormatting>
  <conditionalFormatting sqref="C114:AP114">
    <cfRule type="expression" dxfId="639" priority="642">
      <formula>$A$114="Ñ Plan c/desc"</formula>
    </cfRule>
  </conditionalFormatting>
  <conditionalFormatting sqref="C114:AP114">
    <cfRule type="expression" dxfId="638" priority="641">
      <formula>$A$114="Família"</formula>
    </cfRule>
  </conditionalFormatting>
  <conditionalFormatting sqref="C115:AP115">
    <cfRule type="expression" dxfId="637" priority="640">
      <formula>$A$115="Planilhado"</formula>
    </cfRule>
  </conditionalFormatting>
  <conditionalFormatting sqref="C115:AP115">
    <cfRule type="expression" dxfId="636" priority="639">
      <formula>$A$115="Ñ Plan s/desc"</formula>
    </cfRule>
  </conditionalFormatting>
  <conditionalFormatting sqref="C115:AP115">
    <cfRule type="expression" dxfId="635" priority="638">
      <formula>$A$115="Advindo"</formula>
    </cfRule>
  </conditionalFormatting>
  <conditionalFormatting sqref="C115:AP115">
    <cfRule type="expression" dxfId="634" priority="637">
      <formula>$A$115="Ñ Plan c/desc"</formula>
    </cfRule>
  </conditionalFormatting>
  <conditionalFormatting sqref="C115:AP115">
    <cfRule type="expression" dxfId="633" priority="636">
      <formula>$A$115="Família"</formula>
    </cfRule>
  </conditionalFormatting>
  <conditionalFormatting sqref="C116:AP116">
    <cfRule type="expression" dxfId="632" priority="635">
      <formula>$A$116="Planilhado"</formula>
    </cfRule>
  </conditionalFormatting>
  <conditionalFormatting sqref="C116:AP116">
    <cfRule type="expression" dxfId="631" priority="634">
      <formula>$A$116="Ñ Plan s/desc"</formula>
    </cfRule>
  </conditionalFormatting>
  <conditionalFormatting sqref="C116:AP116">
    <cfRule type="expression" dxfId="630" priority="633">
      <formula>$A$116="Advindo"</formula>
    </cfRule>
  </conditionalFormatting>
  <conditionalFormatting sqref="C116:AP116">
    <cfRule type="expression" dxfId="629" priority="632">
      <formula>$A$116="Ñ Plan c/desc"</formula>
    </cfRule>
  </conditionalFormatting>
  <conditionalFormatting sqref="C116:AP116">
    <cfRule type="expression" dxfId="628" priority="631">
      <formula>$A$116="Família"</formula>
    </cfRule>
  </conditionalFormatting>
  <conditionalFormatting sqref="C117:AP117">
    <cfRule type="expression" dxfId="627" priority="630">
      <formula>$A$117="Planilhado"</formula>
    </cfRule>
  </conditionalFormatting>
  <conditionalFormatting sqref="C117:AP117">
    <cfRule type="expression" dxfId="626" priority="629">
      <formula>$A$117="Ñ Plan s/desc"</formula>
    </cfRule>
  </conditionalFormatting>
  <conditionalFormatting sqref="C117:AP117">
    <cfRule type="expression" dxfId="625" priority="628">
      <formula>$A$117="Advindo"</formula>
    </cfRule>
  </conditionalFormatting>
  <conditionalFormatting sqref="C117:AP117">
    <cfRule type="expression" dxfId="624" priority="627">
      <formula>$A$117="Ñ Plan c/desc"</formula>
    </cfRule>
  </conditionalFormatting>
  <conditionalFormatting sqref="C117:AP117">
    <cfRule type="expression" dxfId="623" priority="626">
      <formula>$A$117="Família"</formula>
    </cfRule>
  </conditionalFormatting>
  <conditionalFormatting sqref="C118:AP118">
    <cfRule type="expression" dxfId="622" priority="625">
      <formula>$A$118="Planilhado"</formula>
    </cfRule>
  </conditionalFormatting>
  <conditionalFormatting sqref="C118:AP118">
    <cfRule type="expression" dxfId="621" priority="624">
      <formula>$A$118="Ñ Plan s/desc"</formula>
    </cfRule>
  </conditionalFormatting>
  <conditionalFormatting sqref="C118:AP118">
    <cfRule type="expression" dxfId="620" priority="623">
      <formula>$A$118="Advindo"</formula>
    </cfRule>
  </conditionalFormatting>
  <conditionalFormatting sqref="C118:AP118">
    <cfRule type="expression" dxfId="619" priority="622">
      <formula>$A$118="Ñ Plan c/desc"</formula>
    </cfRule>
  </conditionalFormatting>
  <conditionalFormatting sqref="C118:AP118">
    <cfRule type="expression" dxfId="618" priority="621">
      <formula>$A$118="Família"</formula>
    </cfRule>
  </conditionalFormatting>
  <conditionalFormatting sqref="C119:AP119">
    <cfRule type="expression" dxfId="617" priority="620">
      <formula>$A$119="Planilhado"</formula>
    </cfRule>
  </conditionalFormatting>
  <conditionalFormatting sqref="C119:AP119">
    <cfRule type="expression" dxfId="616" priority="619">
      <formula>$A$119="Ñ Plan s/desc"</formula>
    </cfRule>
  </conditionalFormatting>
  <conditionalFormatting sqref="C119:AP119">
    <cfRule type="expression" dxfId="615" priority="618">
      <formula>$A$119="Advindo"</formula>
    </cfRule>
  </conditionalFormatting>
  <conditionalFormatting sqref="C119:AP119">
    <cfRule type="expression" dxfId="614" priority="617">
      <formula>$A$119="Ñ Plan c/desc"</formula>
    </cfRule>
  </conditionalFormatting>
  <conditionalFormatting sqref="C119:AP119">
    <cfRule type="expression" dxfId="613" priority="616">
      <formula>$A$119="Família"</formula>
    </cfRule>
  </conditionalFormatting>
  <conditionalFormatting sqref="C120:AP120">
    <cfRule type="expression" dxfId="612" priority="615">
      <formula>$A$120="Planilhado"</formula>
    </cfRule>
  </conditionalFormatting>
  <conditionalFormatting sqref="C120:AP120">
    <cfRule type="expression" dxfId="611" priority="614">
      <formula>$A$120="Ñ Plan s/desc"</formula>
    </cfRule>
  </conditionalFormatting>
  <conditionalFormatting sqref="C120:AP120">
    <cfRule type="expression" dxfId="610" priority="613">
      <formula>$A$120="Advindo"</formula>
    </cfRule>
  </conditionalFormatting>
  <conditionalFormatting sqref="C120:AP120">
    <cfRule type="expression" dxfId="609" priority="612">
      <formula>$A$120="Ñ Plan c/desc"</formula>
    </cfRule>
  </conditionalFormatting>
  <conditionalFormatting sqref="C120:AP120">
    <cfRule type="expression" dxfId="608" priority="611">
      <formula>$A$120="Família"</formula>
    </cfRule>
  </conditionalFormatting>
  <conditionalFormatting sqref="C121:AP121">
    <cfRule type="expression" dxfId="607" priority="610">
      <formula>$A$121="Planilhado"</formula>
    </cfRule>
  </conditionalFormatting>
  <conditionalFormatting sqref="C121:AP121">
    <cfRule type="expression" dxfId="606" priority="609">
      <formula>$A$121="Ñ Plan s/desc"</formula>
    </cfRule>
  </conditionalFormatting>
  <conditionalFormatting sqref="C121:AP121">
    <cfRule type="expression" dxfId="605" priority="608">
      <formula>$A$121="Advindo"</formula>
    </cfRule>
  </conditionalFormatting>
  <conditionalFormatting sqref="C121:AP121">
    <cfRule type="expression" dxfId="604" priority="607">
      <formula>$A$121="Ñ Plan c/desc"</formula>
    </cfRule>
  </conditionalFormatting>
  <conditionalFormatting sqref="C121:AP121">
    <cfRule type="expression" dxfId="603" priority="606">
      <formula>$A$121="Família"</formula>
    </cfRule>
  </conditionalFormatting>
  <conditionalFormatting sqref="C122:AP122">
    <cfRule type="expression" dxfId="602" priority="605">
      <formula>$A$122="Planilhado"</formula>
    </cfRule>
  </conditionalFormatting>
  <conditionalFormatting sqref="C122:AP122">
    <cfRule type="expression" dxfId="601" priority="604">
      <formula>$A$122="Ñ Plan s/desc"</formula>
    </cfRule>
  </conditionalFormatting>
  <conditionalFormatting sqref="C122:AP122">
    <cfRule type="expression" dxfId="600" priority="603">
      <formula>$A$122="Advindo"</formula>
    </cfRule>
  </conditionalFormatting>
  <conditionalFormatting sqref="C122:AP122">
    <cfRule type="expression" dxfId="599" priority="602">
      <formula>$A$122="Ñ Plan c/desc"</formula>
    </cfRule>
  </conditionalFormatting>
  <conditionalFormatting sqref="C122:AP122">
    <cfRule type="expression" dxfId="598" priority="601">
      <formula>$A$122="Família"</formula>
    </cfRule>
  </conditionalFormatting>
  <conditionalFormatting sqref="C123:AP123">
    <cfRule type="expression" dxfId="597" priority="600">
      <formula>$A$123="Planilhado"</formula>
    </cfRule>
  </conditionalFormatting>
  <conditionalFormatting sqref="C123:AP123">
    <cfRule type="expression" dxfId="596" priority="599">
      <formula>$A$123="Ñ Plan s/desc"</formula>
    </cfRule>
  </conditionalFormatting>
  <conditionalFormatting sqref="C123:AP123">
    <cfRule type="expression" dxfId="595" priority="598">
      <formula>$A$123="Advindo"</formula>
    </cfRule>
  </conditionalFormatting>
  <conditionalFormatting sqref="C123:AP123">
    <cfRule type="expression" dxfId="594" priority="597">
      <formula>$A$123="Ñ Plan c/desc"</formula>
    </cfRule>
  </conditionalFormatting>
  <conditionalFormatting sqref="C123:AP123">
    <cfRule type="expression" dxfId="593" priority="596">
      <formula>$A$123="Família"</formula>
    </cfRule>
  </conditionalFormatting>
  <conditionalFormatting sqref="C124:AP124">
    <cfRule type="expression" dxfId="592" priority="595">
      <formula>$A$124="Planilhado"</formula>
    </cfRule>
  </conditionalFormatting>
  <conditionalFormatting sqref="C124:AP124">
    <cfRule type="expression" dxfId="591" priority="594">
      <formula>$A$124="Ñ Plan s/desc"</formula>
    </cfRule>
  </conditionalFormatting>
  <conditionalFormatting sqref="C124:AP124">
    <cfRule type="expression" dxfId="590" priority="593">
      <formula>$A$124="Advindo"</formula>
    </cfRule>
  </conditionalFormatting>
  <conditionalFormatting sqref="C124:AP124">
    <cfRule type="expression" dxfId="589" priority="592">
      <formula>$A$124="Ñ Plan c/desc"</formula>
    </cfRule>
  </conditionalFormatting>
  <conditionalFormatting sqref="C124:AP124">
    <cfRule type="expression" dxfId="588" priority="591">
      <formula>$A$124="Família"</formula>
    </cfRule>
  </conditionalFormatting>
  <conditionalFormatting sqref="C125:AP125">
    <cfRule type="expression" dxfId="587" priority="590">
      <formula>$A$125="Planilhado"</formula>
    </cfRule>
  </conditionalFormatting>
  <conditionalFormatting sqref="C125:AP125">
    <cfRule type="expression" dxfId="586" priority="589">
      <formula>$A$125="Ñ Plan s/desc"</formula>
    </cfRule>
  </conditionalFormatting>
  <conditionalFormatting sqref="C125:AP125">
    <cfRule type="expression" dxfId="585" priority="588">
      <formula>$A$125="Advindo"</formula>
    </cfRule>
  </conditionalFormatting>
  <conditionalFormatting sqref="C125:AP125">
    <cfRule type="expression" dxfId="584" priority="587">
      <formula>$A$125="Ñ Plan c/desc"</formula>
    </cfRule>
  </conditionalFormatting>
  <conditionalFormatting sqref="C125:AP125">
    <cfRule type="expression" dxfId="583" priority="586">
      <formula>$A$125="Família"</formula>
    </cfRule>
  </conditionalFormatting>
  <conditionalFormatting sqref="C126:AP126">
    <cfRule type="expression" dxfId="582" priority="585">
      <formula>$A$126="Planilhado"</formula>
    </cfRule>
  </conditionalFormatting>
  <conditionalFormatting sqref="C126:AP126">
    <cfRule type="expression" dxfId="581" priority="584">
      <formula>$A$126="Ñ Plan s/desc"</formula>
    </cfRule>
  </conditionalFormatting>
  <conditionalFormatting sqref="C126:AP126">
    <cfRule type="expression" dxfId="580" priority="583">
      <formula>$A$126="Advindo"</formula>
    </cfRule>
  </conditionalFormatting>
  <conditionalFormatting sqref="C126:AP126">
    <cfRule type="expression" dxfId="579" priority="582">
      <formula>$A$126="Ñ Plan c/desc"</formula>
    </cfRule>
  </conditionalFormatting>
  <conditionalFormatting sqref="C126:AP126">
    <cfRule type="expression" dxfId="578" priority="581">
      <formula>$A$126="Família"</formula>
    </cfRule>
  </conditionalFormatting>
  <conditionalFormatting sqref="C127:AP127">
    <cfRule type="expression" dxfId="577" priority="580">
      <formula>$A$127="Planilhado"</formula>
    </cfRule>
  </conditionalFormatting>
  <conditionalFormatting sqref="C127:AP127">
    <cfRule type="expression" dxfId="576" priority="579">
      <formula>$A$127="Ñ Plan s/desc"</formula>
    </cfRule>
  </conditionalFormatting>
  <conditionalFormatting sqref="C127:AP127">
    <cfRule type="expression" dxfId="575" priority="578">
      <formula>$A$127="Advindo"</formula>
    </cfRule>
  </conditionalFormatting>
  <conditionalFormatting sqref="C127:AP127">
    <cfRule type="expression" dxfId="574" priority="577">
      <formula>$A$127="Ñ Plan c/desc"</formula>
    </cfRule>
  </conditionalFormatting>
  <conditionalFormatting sqref="C127:AP127">
    <cfRule type="expression" dxfId="573" priority="576">
      <formula>$A$127="Família"</formula>
    </cfRule>
  </conditionalFormatting>
  <conditionalFormatting sqref="C128:AP128">
    <cfRule type="expression" dxfId="572" priority="575">
      <formula>$A$128="Planilhado"</formula>
    </cfRule>
  </conditionalFormatting>
  <conditionalFormatting sqref="C128:AP128">
    <cfRule type="expression" dxfId="571" priority="574">
      <formula>$A$128="Ñ Plan s/desc"</formula>
    </cfRule>
  </conditionalFormatting>
  <conditionalFormatting sqref="C128:AP128">
    <cfRule type="expression" dxfId="570" priority="573">
      <formula>$A$128="Advindo"</formula>
    </cfRule>
  </conditionalFormatting>
  <conditionalFormatting sqref="C128:AP128">
    <cfRule type="expression" dxfId="569" priority="572">
      <formula>$A$128="Ñ Plan c/desc"</formula>
    </cfRule>
  </conditionalFormatting>
  <conditionalFormatting sqref="C128:AP128">
    <cfRule type="expression" dxfId="568" priority="571">
      <formula>$A$128="Família"</formula>
    </cfRule>
  </conditionalFormatting>
  <conditionalFormatting sqref="C129:AP129">
    <cfRule type="expression" dxfId="567" priority="570">
      <formula>$A$129="Planilhado"</formula>
    </cfRule>
  </conditionalFormatting>
  <conditionalFormatting sqref="C129:AP129">
    <cfRule type="expression" dxfId="566" priority="569">
      <formula>$A$129="Ñ Plan s/desc"</formula>
    </cfRule>
  </conditionalFormatting>
  <conditionalFormatting sqref="C129:AP129">
    <cfRule type="expression" dxfId="565" priority="568">
      <formula>$A$129="Advindo"</formula>
    </cfRule>
  </conditionalFormatting>
  <conditionalFormatting sqref="C129:AP129">
    <cfRule type="expression" dxfId="564" priority="567">
      <formula>$A$129="Ñ Plan c/desc"</formula>
    </cfRule>
  </conditionalFormatting>
  <conditionalFormatting sqref="C129:AP129">
    <cfRule type="expression" dxfId="563" priority="566">
      <formula>$A$129="Família"</formula>
    </cfRule>
  </conditionalFormatting>
  <conditionalFormatting sqref="C130:AP130">
    <cfRule type="expression" dxfId="562" priority="565">
      <formula>$A$130="Planilhado"</formula>
    </cfRule>
  </conditionalFormatting>
  <conditionalFormatting sqref="C130:AP130">
    <cfRule type="expression" dxfId="561" priority="564">
      <formula>$A$130="Ñ Plan s/desc"</formula>
    </cfRule>
  </conditionalFormatting>
  <conditionalFormatting sqref="C130:AP130">
    <cfRule type="expression" dxfId="560" priority="563">
      <formula>$A$130="Advindo"</formula>
    </cfRule>
  </conditionalFormatting>
  <conditionalFormatting sqref="C130:AP130">
    <cfRule type="expression" dxfId="559" priority="562">
      <formula>$A$130="Ñ Plan c/desc"</formula>
    </cfRule>
  </conditionalFormatting>
  <conditionalFormatting sqref="C130:AP130">
    <cfRule type="expression" dxfId="558" priority="561">
      <formula>$A$130="Família"</formula>
    </cfRule>
  </conditionalFormatting>
  <conditionalFormatting sqref="C131:AP131">
    <cfRule type="expression" dxfId="557" priority="560">
      <formula>$A$131="Planilhado"</formula>
    </cfRule>
  </conditionalFormatting>
  <conditionalFormatting sqref="C131:AP131">
    <cfRule type="expression" dxfId="556" priority="559">
      <formula>$A$131="Ñ Plan s/desc"</formula>
    </cfRule>
  </conditionalFormatting>
  <conditionalFormatting sqref="C131:AP131">
    <cfRule type="expression" dxfId="555" priority="558">
      <formula>$A$131="Advindo"</formula>
    </cfRule>
  </conditionalFormatting>
  <conditionalFormatting sqref="C131:AP131">
    <cfRule type="expression" dxfId="554" priority="557">
      <formula>$A$131="Ñ Plan c/desc"</formula>
    </cfRule>
  </conditionalFormatting>
  <conditionalFormatting sqref="C131:AP131">
    <cfRule type="expression" dxfId="553" priority="556">
      <formula>$A$131="Família"</formula>
    </cfRule>
  </conditionalFormatting>
  <conditionalFormatting sqref="C132:AP132">
    <cfRule type="expression" dxfId="552" priority="555">
      <formula>$A$132="Planilhado"</formula>
    </cfRule>
  </conditionalFormatting>
  <conditionalFormatting sqref="C132:AP132">
    <cfRule type="expression" dxfId="551" priority="554">
      <formula>$A$132="Ñ Plan s/desc"</formula>
    </cfRule>
  </conditionalFormatting>
  <conditionalFormatting sqref="C132:AP132">
    <cfRule type="expression" dxfId="550" priority="553">
      <formula>$A$132="Advindo"</formula>
    </cfRule>
  </conditionalFormatting>
  <conditionalFormatting sqref="C132:AP132">
    <cfRule type="expression" dxfId="549" priority="552">
      <formula>$A$132="Ñ Plan c/desc"</formula>
    </cfRule>
  </conditionalFormatting>
  <conditionalFormatting sqref="C132:AP132">
    <cfRule type="expression" dxfId="548" priority="551">
      <formula>$A$132="Família"</formula>
    </cfRule>
  </conditionalFormatting>
  <conditionalFormatting sqref="C133:AP133">
    <cfRule type="expression" dxfId="547" priority="550">
      <formula>$A$133="Planilhado"</formula>
    </cfRule>
  </conditionalFormatting>
  <conditionalFormatting sqref="C133:AP133">
    <cfRule type="expression" dxfId="546" priority="549">
      <formula>$A$133="Ñ Plan s/desc"</formula>
    </cfRule>
  </conditionalFormatting>
  <conditionalFormatting sqref="C133:AP133">
    <cfRule type="expression" dxfId="545" priority="548">
      <formula>$A$133="Advindo"</formula>
    </cfRule>
  </conditionalFormatting>
  <conditionalFormatting sqref="C133:AP133">
    <cfRule type="expression" dxfId="544" priority="547">
      <formula>$A$133="Ñ Plan c/desc"</formula>
    </cfRule>
  </conditionalFormatting>
  <conditionalFormatting sqref="C133:AP133">
    <cfRule type="expression" dxfId="543" priority="546">
      <formula>$A$133="Família"</formula>
    </cfRule>
  </conditionalFormatting>
  <conditionalFormatting sqref="C134:AP134">
    <cfRule type="expression" dxfId="542" priority="545">
      <formula>$A$134="Planilhado"</formula>
    </cfRule>
  </conditionalFormatting>
  <conditionalFormatting sqref="C134:AP134">
    <cfRule type="expression" dxfId="541" priority="544">
      <formula>$A$134="Ñ Plan s/desc"</formula>
    </cfRule>
  </conditionalFormatting>
  <conditionalFormatting sqref="C134:AP134">
    <cfRule type="expression" dxfId="540" priority="543">
      <formula>$A$134="Advindo"</formula>
    </cfRule>
  </conditionalFormatting>
  <conditionalFormatting sqref="C134:AP134">
    <cfRule type="expression" dxfId="539" priority="542">
      <formula>$A$134="Ñ Plan c/desc"</formula>
    </cfRule>
  </conditionalFormatting>
  <conditionalFormatting sqref="C134:AP134">
    <cfRule type="expression" dxfId="538" priority="541">
      <formula>$A$134="Família"</formula>
    </cfRule>
  </conditionalFormatting>
  <conditionalFormatting sqref="C135:AP135">
    <cfRule type="expression" dxfId="537" priority="540">
      <formula>$A$135="Planilhado"</formula>
    </cfRule>
  </conditionalFormatting>
  <conditionalFormatting sqref="C135:AP135">
    <cfRule type="expression" dxfId="536" priority="539">
      <formula>$A$135="Ñ Plan s/desc"</formula>
    </cfRule>
  </conditionalFormatting>
  <conditionalFormatting sqref="C135:AP135">
    <cfRule type="expression" dxfId="535" priority="538">
      <formula>$A$135="Advindo"</formula>
    </cfRule>
  </conditionalFormatting>
  <conditionalFormatting sqref="C135:AP135">
    <cfRule type="expression" dxfId="534" priority="537">
      <formula>$A$135="Ñ Plan c/desc"</formula>
    </cfRule>
  </conditionalFormatting>
  <conditionalFormatting sqref="C135:AP135">
    <cfRule type="expression" dxfId="533" priority="536">
      <formula>$A$135="Família"</formula>
    </cfRule>
  </conditionalFormatting>
  <conditionalFormatting sqref="C136:AP136">
    <cfRule type="expression" dxfId="532" priority="535">
      <formula>$A$136="Planilhado"</formula>
    </cfRule>
  </conditionalFormatting>
  <conditionalFormatting sqref="C136:AP136">
    <cfRule type="expression" dxfId="531" priority="534">
      <formula>$A$136="Ñ Plan s/desc"</formula>
    </cfRule>
  </conditionalFormatting>
  <conditionalFormatting sqref="C136:AP136">
    <cfRule type="expression" dxfId="530" priority="533">
      <formula>$A$136="Advindo"</formula>
    </cfRule>
  </conditionalFormatting>
  <conditionalFormatting sqref="C136:AP136">
    <cfRule type="expression" dxfId="529" priority="532">
      <formula>$A$136="Ñ Plan c/desc"</formula>
    </cfRule>
  </conditionalFormatting>
  <conditionalFormatting sqref="C136:AP136">
    <cfRule type="expression" dxfId="528" priority="531">
      <formula>$A$136="Família"</formula>
    </cfRule>
  </conditionalFormatting>
  <conditionalFormatting sqref="C137:AP137">
    <cfRule type="expression" dxfId="527" priority="530">
      <formula>$A$137="Planilhado"</formula>
    </cfRule>
  </conditionalFormatting>
  <conditionalFormatting sqref="C137:AP137">
    <cfRule type="expression" dxfId="526" priority="529">
      <formula>$A$137="Ñ Plan s/desc"</formula>
    </cfRule>
  </conditionalFormatting>
  <conditionalFormatting sqref="C137:AP137">
    <cfRule type="expression" dxfId="525" priority="528">
      <formula>$A$137="Advindo"</formula>
    </cfRule>
  </conditionalFormatting>
  <conditionalFormatting sqref="C137:AP137">
    <cfRule type="expression" dxfId="524" priority="527">
      <formula>$A$137="Ñ Plan c/desc"</formula>
    </cfRule>
  </conditionalFormatting>
  <conditionalFormatting sqref="C137:AP137">
    <cfRule type="expression" dxfId="523" priority="526">
      <formula>$A$137="Família"</formula>
    </cfRule>
  </conditionalFormatting>
  <conditionalFormatting sqref="C138:AP138">
    <cfRule type="expression" dxfId="522" priority="525">
      <formula>$A$138="Planilhado"</formula>
    </cfRule>
  </conditionalFormatting>
  <conditionalFormatting sqref="C138:AP138">
    <cfRule type="expression" dxfId="521" priority="524">
      <formula>$A$138="Ñ Plan s/desc"</formula>
    </cfRule>
  </conditionalFormatting>
  <conditionalFormatting sqref="C138:AP138">
    <cfRule type="expression" dxfId="520" priority="523">
      <formula>$A$138="Advindo"</formula>
    </cfRule>
  </conditionalFormatting>
  <conditionalFormatting sqref="C138:AP138">
    <cfRule type="expression" dxfId="519" priority="522">
      <formula>$A$138="Ñ Plan c/desc"</formula>
    </cfRule>
  </conditionalFormatting>
  <conditionalFormatting sqref="C138:AP138">
    <cfRule type="expression" dxfId="518" priority="521">
      <formula>$A$138="Família"</formula>
    </cfRule>
  </conditionalFormatting>
  <conditionalFormatting sqref="C139:AP139">
    <cfRule type="expression" dxfId="517" priority="520">
      <formula>$A$139="Planilhado"</formula>
    </cfRule>
  </conditionalFormatting>
  <conditionalFormatting sqref="C139:AP139">
    <cfRule type="expression" dxfId="516" priority="519">
      <formula>$A$139="Ñ Plan s/desc"</formula>
    </cfRule>
  </conditionalFormatting>
  <conditionalFormatting sqref="C139:AP139">
    <cfRule type="expression" dxfId="515" priority="518">
      <formula>$A$139="Advindo"</formula>
    </cfRule>
  </conditionalFormatting>
  <conditionalFormatting sqref="C139:AP139">
    <cfRule type="expression" dxfId="514" priority="517">
      <formula>$A$139="Ñ Plan c/desc"</formula>
    </cfRule>
  </conditionalFormatting>
  <conditionalFormatting sqref="C139:AP139">
    <cfRule type="expression" dxfId="513" priority="516">
      <formula>$A$139="Família"</formula>
    </cfRule>
  </conditionalFormatting>
  <conditionalFormatting sqref="C140:AP140">
    <cfRule type="expression" dxfId="512" priority="515">
      <formula>$A$140="Planilhado"</formula>
    </cfRule>
  </conditionalFormatting>
  <conditionalFormatting sqref="C140:AP140">
    <cfRule type="expression" dxfId="511" priority="514">
      <formula>$A$140="Ñ Plan s/desc"</formula>
    </cfRule>
  </conditionalFormatting>
  <conditionalFormatting sqref="C140:AP140">
    <cfRule type="expression" dxfId="510" priority="513">
      <formula>$A$140="Advindo"</formula>
    </cfRule>
  </conditionalFormatting>
  <conditionalFormatting sqref="C140:AP140">
    <cfRule type="expression" dxfId="509" priority="512">
      <formula>$A$140="Ñ Plan c/desc"</formula>
    </cfRule>
  </conditionalFormatting>
  <conditionalFormatting sqref="C140:AP140">
    <cfRule type="expression" dxfId="508" priority="511">
      <formula>$A$140="Família"</formula>
    </cfRule>
  </conditionalFormatting>
  <conditionalFormatting sqref="C141:AP141">
    <cfRule type="expression" dxfId="507" priority="510">
      <formula>$A$141="Planilhado"</formula>
    </cfRule>
  </conditionalFormatting>
  <conditionalFormatting sqref="C141:AP141">
    <cfRule type="expression" dxfId="506" priority="509">
      <formula>$A$141="Ñ Plan s/desc"</formula>
    </cfRule>
  </conditionalFormatting>
  <conditionalFormatting sqref="C141:AP141">
    <cfRule type="expression" dxfId="505" priority="508">
      <formula>$A$141="Advindo"</formula>
    </cfRule>
  </conditionalFormatting>
  <conditionalFormatting sqref="C141:AP141">
    <cfRule type="expression" dxfId="504" priority="507">
      <formula>$A$141="Ñ Plan c/desc"</formula>
    </cfRule>
  </conditionalFormatting>
  <conditionalFormatting sqref="C141:AP141">
    <cfRule type="expression" dxfId="503" priority="506">
      <formula>$A$141="Família"</formula>
    </cfRule>
  </conditionalFormatting>
  <conditionalFormatting sqref="C142:AP142">
    <cfRule type="expression" dxfId="502" priority="505">
      <formula>$A$142="Planilhado"</formula>
    </cfRule>
  </conditionalFormatting>
  <conditionalFormatting sqref="C142:AP142">
    <cfRule type="expression" dxfId="501" priority="504">
      <formula>$A$142="Ñ Plan s/desc"</formula>
    </cfRule>
  </conditionalFormatting>
  <conditionalFormatting sqref="C142:AP142">
    <cfRule type="expression" dxfId="500" priority="503">
      <formula>$A$142="Advindo"</formula>
    </cfRule>
  </conditionalFormatting>
  <conditionalFormatting sqref="C142:AP142">
    <cfRule type="expression" dxfId="499" priority="502">
      <formula>$A$142="Ñ Plan c/desc"</formula>
    </cfRule>
  </conditionalFormatting>
  <conditionalFormatting sqref="C142:AP142">
    <cfRule type="expression" dxfId="498" priority="501">
      <formula>$A$142="Família"</formula>
    </cfRule>
  </conditionalFormatting>
  <conditionalFormatting sqref="C143:AP143">
    <cfRule type="expression" dxfId="497" priority="500">
      <formula>$A$143="Planilhado"</formula>
    </cfRule>
  </conditionalFormatting>
  <conditionalFormatting sqref="C143:AP143">
    <cfRule type="expression" dxfId="496" priority="499">
      <formula>$A$143="Ñ Plan s/desc"</formula>
    </cfRule>
  </conditionalFormatting>
  <conditionalFormatting sqref="C143:AP143">
    <cfRule type="expression" dxfId="495" priority="498">
      <formula>$A$143="Advindo"</formula>
    </cfRule>
  </conditionalFormatting>
  <conditionalFormatting sqref="C143:AP143">
    <cfRule type="expression" dxfId="494" priority="497">
      <formula>$A$143="Ñ Plan c/desc"</formula>
    </cfRule>
  </conditionalFormatting>
  <conditionalFormatting sqref="C143:AP143">
    <cfRule type="expression" dxfId="493" priority="496">
      <formula>$A$143="Família"</formula>
    </cfRule>
  </conditionalFormatting>
  <conditionalFormatting sqref="C144:AP144">
    <cfRule type="expression" dxfId="492" priority="495">
      <formula>$A$144="Planilhado"</formula>
    </cfRule>
  </conditionalFormatting>
  <conditionalFormatting sqref="C144:AP144">
    <cfRule type="expression" dxfId="491" priority="494">
      <formula>$A$144="Ñ Plan s/desc"</formula>
    </cfRule>
  </conditionalFormatting>
  <conditionalFormatting sqref="C144:AP144">
    <cfRule type="expression" dxfId="490" priority="493">
      <formula>$A$144="Advindo"</formula>
    </cfRule>
  </conditionalFormatting>
  <conditionalFormatting sqref="C144:AP144">
    <cfRule type="expression" dxfId="489" priority="492">
      <formula>$A$144="Ñ Plan c/desc"</formula>
    </cfRule>
  </conditionalFormatting>
  <conditionalFormatting sqref="C144:AP144">
    <cfRule type="expression" dxfId="488" priority="491">
      <formula>$A$144="Família"</formula>
    </cfRule>
  </conditionalFormatting>
  <conditionalFormatting sqref="C145:AP145">
    <cfRule type="expression" dxfId="487" priority="490">
      <formula>$A$145="Planilhado"</formula>
    </cfRule>
  </conditionalFormatting>
  <conditionalFormatting sqref="C145:AP145">
    <cfRule type="expression" dxfId="486" priority="489">
      <formula>$A$145="Ñ Plan s/desc"</formula>
    </cfRule>
  </conditionalFormatting>
  <conditionalFormatting sqref="C145:AP145">
    <cfRule type="expression" dxfId="485" priority="488">
      <formula>$A$145="Advindo"</formula>
    </cfRule>
  </conditionalFormatting>
  <conditionalFormatting sqref="C145:AP145">
    <cfRule type="expression" dxfId="484" priority="487">
      <formula>$A$145="Ñ Plan c/desc"</formula>
    </cfRule>
  </conditionalFormatting>
  <conditionalFormatting sqref="C145:AP145">
    <cfRule type="expression" dxfId="483" priority="486">
      <formula>$A$145="Família"</formula>
    </cfRule>
  </conditionalFormatting>
  <conditionalFormatting sqref="C146:AP146">
    <cfRule type="expression" dxfId="482" priority="485">
      <formula>$A$146="Planilhado"</formula>
    </cfRule>
  </conditionalFormatting>
  <conditionalFormatting sqref="C146:AP146">
    <cfRule type="expression" dxfId="481" priority="484">
      <formula>$A$146="Ñ Plan s/desc"</formula>
    </cfRule>
  </conditionalFormatting>
  <conditionalFormatting sqref="C146:AP146">
    <cfRule type="expression" dxfId="480" priority="483">
      <formula>$A$146="Advindo"</formula>
    </cfRule>
  </conditionalFormatting>
  <conditionalFormatting sqref="C146:AP146">
    <cfRule type="expression" dxfId="479" priority="482">
      <formula>$A$146="Ñ Plan c/desc"</formula>
    </cfRule>
  </conditionalFormatting>
  <conditionalFormatting sqref="C146:AP146">
    <cfRule type="expression" dxfId="478" priority="481">
      <formula>$A$146="Família"</formula>
    </cfRule>
  </conditionalFormatting>
  <conditionalFormatting sqref="C147:AP147">
    <cfRule type="expression" dxfId="477" priority="480">
      <formula>$A$147="Planilhado"</formula>
    </cfRule>
  </conditionalFormatting>
  <conditionalFormatting sqref="C147:AP147">
    <cfRule type="expression" dxfId="476" priority="479">
      <formula>$A$147="Ñ Plan s/desc"</formula>
    </cfRule>
  </conditionalFormatting>
  <conditionalFormatting sqref="C147:AP147">
    <cfRule type="expression" dxfId="475" priority="478">
      <formula>$A$147="Advindo"</formula>
    </cfRule>
  </conditionalFormatting>
  <conditionalFormatting sqref="C147:AP147">
    <cfRule type="expression" dxfId="474" priority="477">
      <formula>$A$147="Ñ Plan c/desc"</formula>
    </cfRule>
  </conditionalFormatting>
  <conditionalFormatting sqref="C147:AP147">
    <cfRule type="expression" dxfId="473" priority="476">
      <formula>$A$147="Família"</formula>
    </cfRule>
  </conditionalFormatting>
  <conditionalFormatting sqref="C148:AP148">
    <cfRule type="expression" dxfId="472" priority="475">
      <formula>$A$148="Planilhado"</formula>
    </cfRule>
  </conditionalFormatting>
  <conditionalFormatting sqref="C148:AP148">
    <cfRule type="expression" dxfId="471" priority="474">
      <formula>$A$148="Ñ Plan s/desc"</formula>
    </cfRule>
  </conditionalFormatting>
  <conditionalFormatting sqref="C148:AP148">
    <cfRule type="expression" dxfId="470" priority="473">
      <formula>$A$148="Advindo"</formula>
    </cfRule>
  </conditionalFormatting>
  <conditionalFormatting sqref="C148:AP148">
    <cfRule type="expression" dxfId="469" priority="472">
      <formula>$A$148="Ñ Plan c/desc"</formula>
    </cfRule>
  </conditionalFormatting>
  <conditionalFormatting sqref="C148:AP148">
    <cfRule type="expression" dxfId="468" priority="471">
      <formula>$A$148="Família"</formula>
    </cfRule>
  </conditionalFormatting>
  <conditionalFormatting sqref="C149:AP149">
    <cfRule type="expression" dxfId="467" priority="470">
      <formula>$A$149="Planilhado"</formula>
    </cfRule>
  </conditionalFormatting>
  <conditionalFormatting sqref="C149:AP149">
    <cfRule type="expression" dxfId="466" priority="469">
      <formula>$A$149="Ñ Plan s/desc"</formula>
    </cfRule>
  </conditionalFormatting>
  <conditionalFormatting sqref="C149:AP149">
    <cfRule type="expression" dxfId="465" priority="468">
      <formula>$A$149="Advindo"</formula>
    </cfRule>
  </conditionalFormatting>
  <conditionalFormatting sqref="C149:AP149">
    <cfRule type="expression" dxfId="464" priority="467">
      <formula>$A$149="Ñ Plan c/desc"</formula>
    </cfRule>
  </conditionalFormatting>
  <conditionalFormatting sqref="C149:AP149">
    <cfRule type="expression" dxfId="463" priority="466">
      <formula>$A$149="Família"</formula>
    </cfRule>
  </conditionalFormatting>
  <conditionalFormatting sqref="C150:AP150">
    <cfRule type="expression" dxfId="462" priority="465">
      <formula>$A$150="Planilhado"</formula>
    </cfRule>
  </conditionalFormatting>
  <conditionalFormatting sqref="C150:AP150">
    <cfRule type="expression" dxfId="461" priority="464">
      <formula>$A$150="Ñ Plan s/desc"</formula>
    </cfRule>
  </conditionalFormatting>
  <conditionalFormatting sqref="C150:AP150">
    <cfRule type="expression" dxfId="460" priority="463">
      <formula>$A$150="Advindo"</formula>
    </cfRule>
  </conditionalFormatting>
  <conditionalFormatting sqref="C150:AP150">
    <cfRule type="expression" dxfId="459" priority="462">
      <formula>$A$150="Ñ Plan c/desc"</formula>
    </cfRule>
  </conditionalFormatting>
  <conditionalFormatting sqref="C150:AP150">
    <cfRule type="expression" dxfId="458" priority="461">
      <formula>$A$150="Família"</formula>
    </cfRule>
  </conditionalFormatting>
  <conditionalFormatting sqref="C151:AP151">
    <cfRule type="expression" dxfId="457" priority="460">
      <formula>$A$151="Planilhado"</formula>
    </cfRule>
  </conditionalFormatting>
  <conditionalFormatting sqref="C151:AP151">
    <cfRule type="expression" dxfId="456" priority="459">
      <formula>$A$151="Ñ Plan s/desc"</formula>
    </cfRule>
  </conditionalFormatting>
  <conditionalFormatting sqref="C151:AP151">
    <cfRule type="expression" dxfId="455" priority="458">
      <formula>$A$151="Advindo"</formula>
    </cfRule>
  </conditionalFormatting>
  <conditionalFormatting sqref="C151:AP151">
    <cfRule type="expression" dxfId="454" priority="457">
      <formula>$A$151="Ñ Plan c/desc"</formula>
    </cfRule>
  </conditionalFormatting>
  <conditionalFormatting sqref="C151:AP151">
    <cfRule type="expression" dxfId="453" priority="456">
      <formula>$A$151="Família"</formula>
    </cfRule>
  </conditionalFormatting>
  <conditionalFormatting sqref="C152:AP152">
    <cfRule type="expression" dxfId="452" priority="455">
      <formula>$A$152="Planilhado"</formula>
    </cfRule>
  </conditionalFormatting>
  <conditionalFormatting sqref="C152:AP152">
    <cfRule type="expression" dxfId="451" priority="454">
      <formula>$A$152="Ñ Plan s/desc"</formula>
    </cfRule>
  </conditionalFormatting>
  <conditionalFormatting sqref="C152:AP152">
    <cfRule type="expression" dxfId="450" priority="453">
      <formula>$A$152="Advindo"</formula>
    </cfRule>
  </conditionalFormatting>
  <conditionalFormatting sqref="C152:AP152">
    <cfRule type="expression" dxfId="449" priority="452">
      <formula>$A$152="Ñ Plan c/desc"</formula>
    </cfRule>
  </conditionalFormatting>
  <conditionalFormatting sqref="C152:AP152">
    <cfRule type="expression" dxfId="448" priority="451">
      <formula>$A$152="Família"</formula>
    </cfRule>
  </conditionalFormatting>
  <conditionalFormatting sqref="C153:AP153">
    <cfRule type="expression" dxfId="447" priority="450">
      <formula>$A$153="Planilhado"</formula>
    </cfRule>
  </conditionalFormatting>
  <conditionalFormatting sqref="C153:AP153">
    <cfRule type="expression" dxfId="446" priority="449">
      <formula>$A$153="Ñ Plan s/desc"</formula>
    </cfRule>
  </conditionalFormatting>
  <conditionalFormatting sqref="C153:AP153">
    <cfRule type="expression" dxfId="445" priority="448">
      <formula>$A$153="Advindo"</formula>
    </cfRule>
  </conditionalFormatting>
  <conditionalFormatting sqref="C153:AP153">
    <cfRule type="expression" dxfId="444" priority="447">
      <formula>$A$153="Ñ Plan c/desc"</formula>
    </cfRule>
  </conditionalFormatting>
  <conditionalFormatting sqref="C153:AP153">
    <cfRule type="expression" dxfId="443" priority="446">
      <formula>$A$153="Família"</formula>
    </cfRule>
  </conditionalFormatting>
  <conditionalFormatting sqref="C154:AP154">
    <cfRule type="expression" dxfId="442" priority="445">
      <formula>$A$154="Planilhado"</formula>
    </cfRule>
  </conditionalFormatting>
  <conditionalFormatting sqref="C154:AP154">
    <cfRule type="expression" dxfId="441" priority="444">
      <formula>$A$154="Ñ Plan s/desc"</formula>
    </cfRule>
  </conditionalFormatting>
  <conditionalFormatting sqref="C154:AP154">
    <cfRule type="expression" dxfId="440" priority="443">
      <formula>$A$154="Advindo"</formula>
    </cfRule>
  </conditionalFormatting>
  <conditionalFormatting sqref="C154:AP154">
    <cfRule type="expression" dxfId="439" priority="442">
      <formula>$A$154="Ñ Plan c/desc"</formula>
    </cfRule>
  </conditionalFormatting>
  <conditionalFormatting sqref="C154:AP154">
    <cfRule type="expression" dxfId="438" priority="441">
      <formula>$A$154="Família"</formula>
    </cfRule>
  </conditionalFormatting>
  <conditionalFormatting sqref="C155:AP155">
    <cfRule type="expression" dxfId="437" priority="440">
      <formula>$A$155="Planilhado"</formula>
    </cfRule>
  </conditionalFormatting>
  <conditionalFormatting sqref="C155:AP155">
    <cfRule type="expression" dxfId="436" priority="439">
      <formula>$A$155="Ñ Plan s/desc"</formula>
    </cfRule>
  </conditionalFormatting>
  <conditionalFormatting sqref="C155:AP155">
    <cfRule type="expression" dxfId="435" priority="438">
      <formula>$A$155="Advindo"</formula>
    </cfRule>
  </conditionalFormatting>
  <conditionalFormatting sqref="C155:AP155">
    <cfRule type="expression" dxfId="434" priority="437">
      <formula>$A$155="Ñ Plan c/desc"</formula>
    </cfRule>
  </conditionalFormatting>
  <conditionalFormatting sqref="C155:AP155">
    <cfRule type="expression" dxfId="433" priority="436">
      <formula>$A$155="Família"</formula>
    </cfRule>
  </conditionalFormatting>
  <conditionalFormatting sqref="C156:AP156">
    <cfRule type="expression" dxfId="432" priority="435">
      <formula>$A$156="Planilhado"</formula>
    </cfRule>
  </conditionalFormatting>
  <conditionalFormatting sqref="C156:AP156">
    <cfRule type="expression" dxfId="431" priority="434">
      <formula>$A$156="Ñ Plan s/desc"</formula>
    </cfRule>
  </conditionalFormatting>
  <conditionalFormatting sqref="C156:AP156">
    <cfRule type="expression" dxfId="430" priority="433">
      <formula>$A$156="Advindo"</formula>
    </cfRule>
  </conditionalFormatting>
  <conditionalFormatting sqref="C156:AP156">
    <cfRule type="expression" dxfId="429" priority="432">
      <formula>$A$156="Ñ Plan c/desc"</formula>
    </cfRule>
  </conditionalFormatting>
  <conditionalFormatting sqref="C156:AP156">
    <cfRule type="expression" dxfId="428" priority="431">
      <formula>$A$156="Família"</formula>
    </cfRule>
  </conditionalFormatting>
  <conditionalFormatting sqref="C157:AP157">
    <cfRule type="expression" dxfId="427" priority="430">
      <formula>$A$157="Planilhado"</formula>
    </cfRule>
  </conditionalFormatting>
  <conditionalFormatting sqref="C157:AP157">
    <cfRule type="expression" dxfId="426" priority="429">
      <formula>$A$157="Ñ Plan s/desc"</formula>
    </cfRule>
  </conditionalFormatting>
  <conditionalFormatting sqref="C157:AP157">
    <cfRule type="expression" dxfId="425" priority="428">
      <formula>$A$157="Advindo"</formula>
    </cfRule>
  </conditionalFormatting>
  <conditionalFormatting sqref="C157:AP157">
    <cfRule type="expression" dxfId="424" priority="427">
      <formula>$A$157="Ñ Plan c/desc"</formula>
    </cfRule>
  </conditionalFormatting>
  <conditionalFormatting sqref="C157:AP157">
    <cfRule type="expression" dxfId="423" priority="426">
      <formula>$A$157="Família"</formula>
    </cfRule>
  </conditionalFormatting>
  <conditionalFormatting sqref="C158:AP158">
    <cfRule type="expression" dxfId="422" priority="425">
      <formula>$A$158="Planilhado"</formula>
    </cfRule>
  </conditionalFormatting>
  <conditionalFormatting sqref="C158:AP158">
    <cfRule type="expression" dxfId="421" priority="424">
      <formula>$A$158="Ñ Plan s/desc"</formula>
    </cfRule>
  </conditionalFormatting>
  <conditionalFormatting sqref="C158:AP158">
    <cfRule type="expression" dxfId="420" priority="423">
      <formula>$A$158="Advindo"</formula>
    </cfRule>
  </conditionalFormatting>
  <conditionalFormatting sqref="C158:AP158">
    <cfRule type="expression" dxfId="419" priority="422">
      <formula>$A$158="Ñ Plan c/desc"</formula>
    </cfRule>
  </conditionalFormatting>
  <conditionalFormatting sqref="C158:AP158">
    <cfRule type="expression" dxfId="418" priority="421">
      <formula>$A$158="Família"</formula>
    </cfRule>
  </conditionalFormatting>
  <conditionalFormatting sqref="C159:AP159">
    <cfRule type="expression" dxfId="417" priority="420">
      <formula>$A$159="Planilhado"</formula>
    </cfRule>
  </conditionalFormatting>
  <conditionalFormatting sqref="C159:AP159">
    <cfRule type="expression" dxfId="416" priority="419">
      <formula>$A$159="Ñ Plan s/desc"</formula>
    </cfRule>
  </conditionalFormatting>
  <conditionalFormatting sqref="C159:AP159">
    <cfRule type="expression" dxfId="415" priority="418">
      <formula>$A$159="Advindo"</formula>
    </cfRule>
  </conditionalFormatting>
  <conditionalFormatting sqref="C159:AP159">
    <cfRule type="expression" dxfId="414" priority="417">
      <formula>$A$159="Ñ Plan c/desc"</formula>
    </cfRule>
  </conditionalFormatting>
  <conditionalFormatting sqref="C159:AP159">
    <cfRule type="expression" dxfId="413" priority="416">
      <formula>$A$159="Família"</formula>
    </cfRule>
  </conditionalFormatting>
  <conditionalFormatting sqref="C160:AP160">
    <cfRule type="expression" dxfId="412" priority="415">
      <formula>$A$160="Planilhado"</formula>
    </cfRule>
  </conditionalFormatting>
  <conditionalFormatting sqref="C160:AP160">
    <cfRule type="expression" dxfId="411" priority="414">
      <formula>$A$160="Ñ Plan s/desc"</formula>
    </cfRule>
  </conditionalFormatting>
  <conditionalFormatting sqref="C160:AP160">
    <cfRule type="expression" dxfId="410" priority="413">
      <formula>$A$160="Advindo"</formula>
    </cfRule>
  </conditionalFormatting>
  <conditionalFormatting sqref="C160:AP160">
    <cfRule type="expression" dxfId="409" priority="412">
      <formula>$A$160="Ñ Plan c/desc"</formula>
    </cfRule>
  </conditionalFormatting>
  <conditionalFormatting sqref="C160:AP160">
    <cfRule type="expression" dxfId="408" priority="411">
      <formula>$A$160="Família"</formula>
    </cfRule>
  </conditionalFormatting>
  <conditionalFormatting sqref="C161:AP161">
    <cfRule type="expression" dxfId="407" priority="410">
      <formula>$A$161="Planilhado"</formula>
    </cfRule>
  </conditionalFormatting>
  <conditionalFormatting sqref="C161:AP161">
    <cfRule type="expression" dxfId="406" priority="409">
      <formula>$A$161="Ñ Plan s/desc"</formula>
    </cfRule>
  </conditionalFormatting>
  <conditionalFormatting sqref="C161:AP161">
    <cfRule type="expression" dxfId="405" priority="408">
      <formula>$A$161="Advindo"</formula>
    </cfRule>
  </conditionalFormatting>
  <conditionalFormatting sqref="C161:AP161">
    <cfRule type="expression" dxfId="404" priority="407">
      <formula>$A$161="Ñ Plan c/desc"</formula>
    </cfRule>
  </conditionalFormatting>
  <conditionalFormatting sqref="C161:AP161">
    <cfRule type="expression" dxfId="403" priority="406">
      <formula>$A$161="Família"</formula>
    </cfRule>
  </conditionalFormatting>
  <conditionalFormatting sqref="C162:AP162">
    <cfRule type="expression" dxfId="402" priority="405">
      <formula>$A$162="Planilhado"</formula>
    </cfRule>
  </conditionalFormatting>
  <conditionalFormatting sqref="C162:AP162">
    <cfRule type="expression" dxfId="401" priority="404">
      <formula>$A$162="Ñ Plan s/desc"</formula>
    </cfRule>
  </conditionalFormatting>
  <conditionalFormatting sqref="C162:AP162">
    <cfRule type="expression" dxfId="400" priority="403">
      <formula>$A$162="Advindo"</formula>
    </cfRule>
  </conditionalFormatting>
  <conditionalFormatting sqref="C162:AP162">
    <cfRule type="expression" dxfId="399" priority="402">
      <formula>$A$162="Ñ Plan c/desc"</formula>
    </cfRule>
  </conditionalFormatting>
  <conditionalFormatting sqref="C162:AP162">
    <cfRule type="expression" dxfId="398" priority="401">
      <formula>$A$162="Família"</formula>
    </cfRule>
  </conditionalFormatting>
  <conditionalFormatting sqref="C163:AP163">
    <cfRule type="expression" dxfId="397" priority="400">
      <formula>$A$163="Planilhado"</formula>
    </cfRule>
  </conditionalFormatting>
  <conditionalFormatting sqref="C163:AP163">
    <cfRule type="expression" dxfId="396" priority="399">
      <formula>$A$163="Ñ Plan s/desc"</formula>
    </cfRule>
  </conditionalFormatting>
  <conditionalFormatting sqref="C163:AP163">
    <cfRule type="expression" dxfId="395" priority="398">
      <formula>$A$163="Advindo"</formula>
    </cfRule>
  </conditionalFormatting>
  <conditionalFormatting sqref="C163:AP163">
    <cfRule type="expression" dxfId="394" priority="397">
      <formula>$A$163="Ñ Plan c/desc"</formula>
    </cfRule>
  </conditionalFormatting>
  <conditionalFormatting sqref="C163:AP163">
    <cfRule type="expression" dxfId="393" priority="396">
      <formula>$A$163="Família"</formula>
    </cfRule>
  </conditionalFormatting>
  <conditionalFormatting sqref="C164:AP164">
    <cfRule type="expression" dxfId="392" priority="395">
      <formula>$A$164="Planilhado"</formula>
    </cfRule>
  </conditionalFormatting>
  <conditionalFormatting sqref="C164:AP164">
    <cfRule type="expression" dxfId="391" priority="394">
      <formula>$A$164="Ñ Plan s/desc"</formula>
    </cfRule>
  </conditionalFormatting>
  <conditionalFormatting sqref="C164:AP164">
    <cfRule type="expression" dxfId="390" priority="393">
      <formula>$A$164="Advindo"</formula>
    </cfRule>
  </conditionalFormatting>
  <conditionalFormatting sqref="C164:AP164">
    <cfRule type="expression" dxfId="389" priority="392">
      <formula>$A$164="Ñ Plan c/desc"</formula>
    </cfRule>
  </conditionalFormatting>
  <conditionalFormatting sqref="C164:AP164">
    <cfRule type="expression" dxfId="388" priority="391">
      <formula>$A$164="Família"</formula>
    </cfRule>
  </conditionalFormatting>
  <conditionalFormatting sqref="C165:AP165">
    <cfRule type="expression" dxfId="387" priority="390">
      <formula>$A$165="Planilhado"</formula>
    </cfRule>
  </conditionalFormatting>
  <conditionalFormatting sqref="C165:AP165">
    <cfRule type="expression" dxfId="386" priority="389">
      <formula>$A$165="Ñ Plan s/desc"</formula>
    </cfRule>
  </conditionalFormatting>
  <conditionalFormatting sqref="C165:AP165">
    <cfRule type="expression" dxfId="385" priority="388">
      <formula>$A$165="Advindo"</formula>
    </cfRule>
  </conditionalFormatting>
  <conditionalFormatting sqref="C165:AP165">
    <cfRule type="expression" dxfId="384" priority="387">
      <formula>$A$165="Ñ Plan c/desc"</formula>
    </cfRule>
  </conditionalFormatting>
  <conditionalFormatting sqref="C165:AP165">
    <cfRule type="expression" dxfId="383" priority="386">
      <formula>$A$165="Família"</formula>
    </cfRule>
  </conditionalFormatting>
  <conditionalFormatting sqref="C166:AP166">
    <cfRule type="expression" dxfId="382" priority="385">
      <formula>$A$166="Planilhado"</formula>
    </cfRule>
  </conditionalFormatting>
  <conditionalFormatting sqref="C166:AP166">
    <cfRule type="expression" dxfId="381" priority="384">
      <formula>$A$166="Ñ Plan s/desc"</formula>
    </cfRule>
  </conditionalFormatting>
  <conditionalFormatting sqref="C166:AP166">
    <cfRule type="expression" dxfId="380" priority="383">
      <formula>$A$166="Advindo"</formula>
    </cfRule>
  </conditionalFormatting>
  <conditionalFormatting sqref="C166:AP166">
    <cfRule type="expression" dxfId="379" priority="382">
      <formula>$A$166="Ñ Plan c/desc"</formula>
    </cfRule>
  </conditionalFormatting>
  <conditionalFormatting sqref="C166:AP166">
    <cfRule type="expression" dxfId="378" priority="381">
      <formula>$A$166="Família"</formula>
    </cfRule>
  </conditionalFormatting>
  <conditionalFormatting sqref="C167:AP167">
    <cfRule type="expression" dxfId="377" priority="380">
      <formula>$A$167="Planilhado"</formula>
    </cfRule>
  </conditionalFormatting>
  <conditionalFormatting sqref="C167:AP167">
    <cfRule type="expression" dxfId="376" priority="379">
      <formula>$A$167="Ñ Plan s/desc"</formula>
    </cfRule>
  </conditionalFormatting>
  <conditionalFormatting sqref="C167:AP167">
    <cfRule type="expression" dxfId="375" priority="378">
      <formula>$A$167="Advindo"</formula>
    </cfRule>
  </conditionalFormatting>
  <conditionalFormatting sqref="C167:AP167">
    <cfRule type="expression" dxfId="374" priority="377">
      <formula>$A$167="Ñ Plan c/desc"</formula>
    </cfRule>
  </conditionalFormatting>
  <conditionalFormatting sqref="C167:AP167">
    <cfRule type="expression" dxfId="373" priority="376">
      <formula>$A$167="Família"</formula>
    </cfRule>
  </conditionalFormatting>
  <conditionalFormatting sqref="C168:AP168">
    <cfRule type="expression" dxfId="372" priority="375">
      <formula>$A$168="Planilhado"</formula>
    </cfRule>
  </conditionalFormatting>
  <conditionalFormatting sqref="C168:AP168">
    <cfRule type="expression" dxfId="371" priority="374">
      <formula>$A$168="Ñ Plan s/desc"</formula>
    </cfRule>
  </conditionalFormatting>
  <conditionalFormatting sqref="C168:AP168">
    <cfRule type="expression" dxfId="370" priority="373">
      <formula>$A$168="Advindo"</formula>
    </cfRule>
  </conditionalFormatting>
  <conditionalFormatting sqref="C168:AP168">
    <cfRule type="expression" dxfId="369" priority="372">
      <formula>$A$168="Ñ Plan c/desc"</formula>
    </cfRule>
  </conditionalFormatting>
  <conditionalFormatting sqref="C168:AP168">
    <cfRule type="expression" dxfId="368" priority="371">
      <formula>$A$168="Família"</formula>
    </cfRule>
  </conditionalFormatting>
  <conditionalFormatting sqref="C169:AP169">
    <cfRule type="expression" dxfId="367" priority="370">
      <formula>$A$169="Planilhado"</formula>
    </cfRule>
  </conditionalFormatting>
  <conditionalFormatting sqref="C169:AP169">
    <cfRule type="expression" dxfId="366" priority="369">
      <formula>$A$169="Ñ Plan s/desc"</formula>
    </cfRule>
  </conditionalFormatting>
  <conditionalFormatting sqref="C169:AP169">
    <cfRule type="expression" dxfId="365" priority="368">
      <formula>$A$169="Advindo"</formula>
    </cfRule>
  </conditionalFormatting>
  <conditionalFormatting sqref="C169:AP169">
    <cfRule type="expression" dxfId="364" priority="367">
      <formula>$A$169="Ñ Plan c/desc"</formula>
    </cfRule>
  </conditionalFormatting>
  <conditionalFormatting sqref="C169:AP169">
    <cfRule type="expression" dxfId="363" priority="366">
      <formula>$A$169="Família"</formula>
    </cfRule>
  </conditionalFormatting>
  <conditionalFormatting sqref="C170:AP170">
    <cfRule type="expression" dxfId="362" priority="365">
      <formula>$A$170="Planilhado"</formula>
    </cfRule>
  </conditionalFormatting>
  <conditionalFormatting sqref="C170:AP170">
    <cfRule type="expression" dxfId="361" priority="364">
      <formula>$A$170="Ñ Plan s/desc"</formula>
    </cfRule>
  </conditionalFormatting>
  <conditionalFormatting sqref="C170:AP170">
    <cfRule type="expression" dxfId="360" priority="363">
      <formula>$A$170="Advindo"</formula>
    </cfRule>
  </conditionalFormatting>
  <conditionalFormatting sqref="C170:AP170">
    <cfRule type="expression" dxfId="359" priority="362">
      <formula>$A$170="Ñ Plan c/desc"</formula>
    </cfRule>
  </conditionalFormatting>
  <conditionalFormatting sqref="C170:AP170">
    <cfRule type="expression" dxfId="358" priority="361">
      <formula>$A$170="Família"</formula>
    </cfRule>
  </conditionalFormatting>
  <conditionalFormatting sqref="C171:AP171">
    <cfRule type="expression" dxfId="357" priority="360">
      <formula>$A$171="Planilhado"</formula>
    </cfRule>
  </conditionalFormatting>
  <conditionalFormatting sqref="C171:AP171">
    <cfRule type="expression" dxfId="356" priority="359">
      <formula>$A$171="Ñ Plan s/desc"</formula>
    </cfRule>
  </conditionalFormatting>
  <conditionalFormatting sqref="C171:AP171">
    <cfRule type="expression" dxfId="355" priority="358">
      <formula>$A$171="Advindo"</formula>
    </cfRule>
  </conditionalFormatting>
  <conditionalFormatting sqref="C171:AP171">
    <cfRule type="expression" dxfId="354" priority="357">
      <formula>$A$171="Ñ Plan c/desc"</formula>
    </cfRule>
  </conditionalFormatting>
  <conditionalFormatting sqref="C171:AP171">
    <cfRule type="expression" dxfId="353" priority="356">
      <formula>$A$171="Família"</formula>
    </cfRule>
  </conditionalFormatting>
  <conditionalFormatting sqref="C172:AP172">
    <cfRule type="expression" dxfId="352" priority="355">
      <formula>$A$172="Planilhado"</formula>
    </cfRule>
  </conditionalFormatting>
  <conditionalFormatting sqref="C172:AP172">
    <cfRule type="expression" dxfId="351" priority="354">
      <formula>$A$172="Ñ Plan s/desc"</formula>
    </cfRule>
  </conditionalFormatting>
  <conditionalFormatting sqref="C172:AP172">
    <cfRule type="expression" dxfId="350" priority="353">
      <formula>$A$172="Advindo"</formula>
    </cfRule>
  </conditionalFormatting>
  <conditionalFormatting sqref="C172:AP172">
    <cfRule type="expression" dxfId="349" priority="352">
      <formula>$A$172="Ñ Plan c/desc"</formula>
    </cfRule>
  </conditionalFormatting>
  <conditionalFormatting sqref="C172:AP172">
    <cfRule type="expression" dxfId="348" priority="351">
      <formula>$A$172="Família"</formula>
    </cfRule>
  </conditionalFormatting>
  <conditionalFormatting sqref="C173:AP173">
    <cfRule type="expression" dxfId="347" priority="350">
      <formula>$A$173="Planilhado"</formula>
    </cfRule>
  </conditionalFormatting>
  <conditionalFormatting sqref="C173:AP173">
    <cfRule type="expression" dxfId="346" priority="349">
      <formula>$A$173="Ñ Plan s/desc"</formula>
    </cfRule>
  </conditionalFormatting>
  <conditionalFormatting sqref="C173:AP173">
    <cfRule type="expression" dxfId="345" priority="348">
      <formula>$A$173="Advindo"</formula>
    </cfRule>
  </conditionalFormatting>
  <conditionalFormatting sqref="C173:AP173">
    <cfRule type="expression" dxfId="344" priority="347">
      <formula>$A$173="Ñ Plan c/desc"</formula>
    </cfRule>
  </conditionalFormatting>
  <conditionalFormatting sqref="C173:AP173">
    <cfRule type="expression" dxfId="343" priority="346">
      <formula>$A$173="Família"</formula>
    </cfRule>
  </conditionalFormatting>
  <conditionalFormatting sqref="C174:AP174">
    <cfRule type="expression" dxfId="342" priority="345">
      <formula>$A$174="Planilhado"</formula>
    </cfRule>
  </conditionalFormatting>
  <conditionalFormatting sqref="C174:AP174">
    <cfRule type="expression" dxfId="341" priority="344">
      <formula>$A$174="Ñ Plan s/desc"</formula>
    </cfRule>
  </conditionalFormatting>
  <conditionalFormatting sqref="C174:AP174">
    <cfRule type="expression" dxfId="340" priority="343">
      <formula>$A$174="Advindo"</formula>
    </cfRule>
  </conditionalFormatting>
  <conditionalFormatting sqref="C174:AP174">
    <cfRule type="expression" dxfId="339" priority="342">
      <formula>$A$174="Ñ Plan c/desc"</formula>
    </cfRule>
  </conditionalFormatting>
  <conditionalFormatting sqref="C174:AP174">
    <cfRule type="expression" dxfId="338" priority="341">
      <formula>$A$174="Família"</formula>
    </cfRule>
  </conditionalFormatting>
  <conditionalFormatting sqref="C175:AP175">
    <cfRule type="expression" dxfId="337" priority="340">
      <formula>$A$175="Planilhado"</formula>
    </cfRule>
  </conditionalFormatting>
  <conditionalFormatting sqref="C175:AP175">
    <cfRule type="expression" dxfId="336" priority="339">
      <formula>$A$175="Ñ Plan s/desc"</formula>
    </cfRule>
  </conditionalFormatting>
  <conditionalFormatting sqref="C175:AP175">
    <cfRule type="expression" dxfId="335" priority="338">
      <formula>$A$175="Advindo"</formula>
    </cfRule>
  </conditionalFormatting>
  <conditionalFormatting sqref="C175:AP175">
    <cfRule type="expression" dxfId="334" priority="337">
      <formula>$A$175="Ñ Plan c/desc"</formula>
    </cfRule>
  </conditionalFormatting>
  <conditionalFormatting sqref="C175:AP175">
    <cfRule type="expression" dxfId="333" priority="336">
      <formula>$A$175="Família"</formula>
    </cfRule>
  </conditionalFormatting>
  <conditionalFormatting sqref="C176:AP176">
    <cfRule type="expression" dxfId="332" priority="335">
      <formula>$A$176="Planilhado"</formula>
    </cfRule>
  </conditionalFormatting>
  <conditionalFormatting sqref="C176:AP176">
    <cfRule type="expression" dxfId="331" priority="334">
      <formula>$A$176="Ñ Plan s/desc"</formula>
    </cfRule>
  </conditionalFormatting>
  <conditionalFormatting sqref="C176:AP176">
    <cfRule type="expression" dxfId="330" priority="333">
      <formula>$A$176="Advindo"</formula>
    </cfRule>
  </conditionalFormatting>
  <conditionalFormatting sqref="C176:AP176">
    <cfRule type="expression" dxfId="329" priority="332">
      <formula>$A$176="Ñ Plan c/desc"</formula>
    </cfRule>
  </conditionalFormatting>
  <conditionalFormatting sqref="C176:AP176">
    <cfRule type="expression" dxfId="328" priority="331">
      <formula>$A$176="Família"</formula>
    </cfRule>
  </conditionalFormatting>
  <conditionalFormatting sqref="C177:AP177">
    <cfRule type="expression" dxfId="327" priority="330">
      <formula>$A$177="Planilhado"</formula>
    </cfRule>
  </conditionalFormatting>
  <conditionalFormatting sqref="C177:AP177">
    <cfRule type="expression" dxfId="326" priority="329">
      <formula>$A$177="Ñ Plan s/desc"</formula>
    </cfRule>
  </conditionalFormatting>
  <conditionalFormatting sqref="C177:AP177">
    <cfRule type="expression" dxfId="325" priority="328">
      <formula>$A$177="Advindo"</formula>
    </cfRule>
  </conditionalFormatting>
  <conditionalFormatting sqref="C177:AP177">
    <cfRule type="expression" dxfId="324" priority="327">
      <formula>$A$177="Ñ Plan c/desc"</formula>
    </cfRule>
  </conditionalFormatting>
  <conditionalFormatting sqref="C177:AP177">
    <cfRule type="expression" dxfId="323" priority="326">
      <formula>$A$177="Família"</formula>
    </cfRule>
  </conditionalFormatting>
  <conditionalFormatting sqref="C178:AP178">
    <cfRule type="expression" dxfId="322" priority="325">
      <formula>$A$178="Planilhado"</formula>
    </cfRule>
  </conditionalFormatting>
  <conditionalFormatting sqref="C178:AP178">
    <cfRule type="expression" dxfId="321" priority="324">
      <formula>$A$178="Ñ Plan s/desc"</formula>
    </cfRule>
  </conditionalFormatting>
  <conditionalFormatting sqref="C178:AP178">
    <cfRule type="expression" dxfId="320" priority="323">
      <formula>$A$178="Advindo"</formula>
    </cfRule>
  </conditionalFormatting>
  <conditionalFormatting sqref="C178:AP178">
    <cfRule type="expression" dxfId="319" priority="322">
      <formula>$A$178="Ñ Plan c/desc"</formula>
    </cfRule>
  </conditionalFormatting>
  <conditionalFormatting sqref="C178:AP178">
    <cfRule type="expression" dxfId="318" priority="321">
      <formula>$A$178="Família"</formula>
    </cfRule>
  </conditionalFormatting>
  <conditionalFormatting sqref="C179:AP179">
    <cfRule type="expression" dxfId="317" priority="320">
      <formula>$A$179="Planilhado"</formula>
    </cfRule>
  </conditionalFormatting>
  <conditionalFormatting sqref="C179:AP179">
    <cfRule type="expression" dxfId="316" priority="319">
      <formula>$A$179="Ñ Plan s/desc"</formula>
    </cfRule>
  </conditionalFormatting>
  <conditionalFormatting sqref="C179:AP179">
    <cfRule type="expression" dxfId="315" priority="318">
      <formula>$A$179="Advindo"</formula>
    </cfRule>
  </conditionalFormatting>
  <conditionalFormatting sqref="C179:AP179">
    <cfRule type="expression" dxfId="314" priority="317">
      <formula>$A$179="Ñ Plan c/desc"</formula>
    </cfRule>
  </conditionalFormatting>
  <conditionalFormatting sqref="C179:AP179">
    <cfRule type="expression" dxfId="313" priority="316">
      <formula>$A$179="Família"</formula>
    </cfRule>
  </conditionalFormatting>
  <conditionalFormatting sqref="C180:AP180">
    <cfRule type="expression" dxfId="312" priority="315">
      <formula>$A$180="Planilhado"</formula>
    </cfRule>
  </conditionalFormatting>
  <conditionalFormatting sqref="C180:AP180">
    <cfRule type="expression" dxfId="311" priority="314">
      <formula>$A$180="Ñ Plan s/desc"</formula>
    </cfRule>
  </conditionalFormatting>
  <conditionalFormatting sqref="C180:AP180">
    <cfRule type="expression" dxfId="310" priority="313">
      <formula>$A$180="Advindo"</formula>
    </cfRule>
  </conditionalFormatting>
  <conditionalFormatting sqref="C180:AP180">
    <cfRule type="expression" dxfId="309" priority="312">
      <formula>$A$180="Ñ Plan c/desc"</formula>
    </cfRule>
  </conditionalFormatting>
  <conditionalFormatting sqref="C180:AP180">
    <cfRule type="expression" dxfId="308" priority="311">
      <formula>$A$180="Família"</formula>
    </cfRule>
  </conditionalFormatting>
  <conditionalFormatting sqref="C181:AP181">
    <cfRule type="expression" dxfId="307" priority="310">
      <formula>$A$181="Planilhado"</formula>
    </cfRule>
  </conditionalFormatting>
  <conditionalFormatting sqref="C181:AP181">
    <cfRule type="expression" dxfId="306" priority="309">
      <formula>$A$181="Ñ Plan s/desc"</formula>
    </cfRule>
  </conditionalFormatting>
  <conditionalFormatting sqref="C181:AP181">
    <cfRule type="expression" dxfId="305" priority="308">
      <formula>$A$181="Advindo"</formula>
    </cfRule>
  </conditionalFormatting>
  <conditionalFormatting sqref="C181:AP181">
    <cfRule type="expression" dxfId="304" priority="307">
      <formula>$A$181="Ñ Plan c/desc"</formula>
    </cfRule>
  </conditionalFormatting>
  <conditionalFormatting sqref="C181:AP181">
    <cfRule type="expression" dxfId="303" priority="306">
      <formula>$A$181="Família"</formula>
    </cfRule>
  </conditionalFormatting>
  <conditionalFormatting sqref="C182:AP182">
    <cfRule type="expression" dxfId="302" priority="305">
      <formula>$A$182="Planilhado"</formula>
    </cfRule>
  </conditionalFormatting>
  <conditionalFormatting sqref="C182:AP182">
    <cfRule type="expression" dxfId="301" priority="304">
      <formula>$A$182="Ñ Plan s/desc"</formula>
    </cfRule>
  </conditionalFormatting>
  <conditionalFormatting sqref="C182:AP182">
    <cfRule type="expression" dxfId="300" priority="303">
      <formula>$A$182="Advindo"</formula>
    </cfRule>
  </conditionalFormatting>
  <conditionalFormatting sqref="C182:AP182">
    <cfRule type="expression" dxfId="299" priority="302">
      <formula>$A$182="Ñ Plan c/desc"</formula>
    </cfRule>
  </conditionalFormatting>
  <conditionalFormatting sqref="C182:AP182">
    <cfRule type="expression" dxfId="298" priority="301">
      <formula>$A$182="Família"</formula>
    </cfRule>
  </conditionalFormatting>
  <conditionalFormatting sqref="C183:AP183">
    <cfRule type="expression" dxfId="297" priority="300">
      <formula>$A$183="Planilhado"</formula>
    </cfRule>
  </conditionalFormatting>
  <conditionalFormatting sqref="C183:AP183">
    <cfRule type="expression" dxfId="296" priority="299">
      <formula>$A$183="Ñ Plan s/desc"</formula>
    </cfRule>
  </conditionalFormatting>
  <conditionalFormatting sqref="C183:AP183">
    <cfRule type="expression" dxfId="295" priority="298">
      <formula>$A$183="Advindo"</formula>
    </cfRule>
  </conditionalFormatting>
  <conditionalFormatting sqref="C183:AP183">
    <cfRule type="expression" dxfId="294" priority="297">
      <formula>$A$183="Ñ Plan c/desc"</formula>
    </cfRule>
  </conditionalFormatting>
  <conditionalFormatting sqref="C183:AP183">
    <cfRule type="expression" dxfId="293" priority="296">
      <formula>$A$183="Família"</formula>
    </cfRule>
  </conditionalFormatting>
  <conditionalFormatting sqref="C184:AP184">
    <cfRule type="expression" dxfId="292" priority="295">
      <formula>$A$184="Planilhado"</formula>
    </cfRule>
  </conditionalFormatting>
  <conditionalFormatting sqref="C184:AP184">
    <cfRule type="expression" dxfId="291" priority="294">
      <formula>$A$184="Ñ Plan s/desc"</formula>
    </cfRule>
  </conditionalFormatting>
  <conditionalFormatting sqref="C184:AP184">
    <cfRule type="expression" dxfId="290" priority="293">
      <formula>$A$184="Advindo"</formula>
    </cfRule>
  </conditionalFormatting>
  <conditionalFormatting sqref="C184:AP184">
    <cfRule type="expression" dxfId="289" priority="292">
      <formula>$A$184="Ñ Plan c/desc"</formula>
    </cfRule>
  </conditionalFormatting>
  <conditionalFormatting sqref="C184:AP184">
    <cfRule type="expression" dxfId="288" priority="291">
      <formula>$A$184="Família"</formula>
    </cfRule>
  </conditionalFormatting>
  <conditionalFormatting sqref="C185:AP185">
    <cfRule type="expression" dxfId="287" priority="290">
      <formula>$A$185="Planilhado"</formula>
    </cfRule>
  </conditionalFormatting>
  <conditionalFormatting sqref="C185:AP185">
    <cfRule type="expression" dxfId="286" priority="289">
      <formula>$A$185="Ñ Plan s/desc"</formula>
    </cfRule>
  </conditionalFormatting>
  <conditionalFormatting sqref="C185:AP185">
    <cfRule type="expression" dxfId="285" priority="288">
      <formula>$A$185="Advindo"</formula>
    </cfRule>
  </conditionalFormatting>
  <conditionalFormatting sqref="C185:AP185">
    <cfRule type="expression" dxfId="284" priority="287">
      <formula>$A$185="Ñ Plan c/desc"</formula>
    </cfRule>
  </conditionalFormatting>
  <conditionalFormatting sqref="C185:AP185">
    <cfRule type="expression" dxfId="283" priority="286">
      <formula>$A$185="Família"</formula>
    </cfRule>
  </conditionalFormatting>
  <conditionalFormatting sqref="C186:AP186">
    <cfRule type="expression" dxfId="282" priority="285">
      <formula>$A$186="Planilhado"</formula>
    </cfRule>
  </conditionalFormatting>
  <conditionalFormatting sqref="C186:AP186">
    <cfRule type="expression" dxfId="281" priority="284">
      <formula>$A$186="Ñ Plan s/desc"</formula>
    </cfRule>
  </conditionalFormatting>
  <conditionalFormatting sqref="C186:AP186">
    <cfRule type="expression" dxfId="280" priority="283">
      <formula>$A$186="Advindo"</formula>
    </cfRule>
  </conditionalFormatting>
  <conditionalFormatting sqref="C186:AP186">
    <cfRule type="expression" dxfId="279" priority="282">
      <formula>$A$186="Ñ Plan c/desc"</formula>
    </cfRule>
  </conditionalFormatting>
  <conditionalFormatting sqref="C186:AP186">
    <cfRule type="expression" dxfId="278" priority="281">
      <formula>$A$186="Família"</formula>
    </cfRule>
  </conditionalFormatting>
  <conditionalFormatting sqref="C187:AP187">
    <cfRule type="expression" dxfId="277" priority="280">
      <formula>$A$187="Planilhado"</formula>
    </cfRule>
  </conditionalFormatting>
  <conditionalFormatting sqref="C187:AP187">
    <cfRule type="expression" dxfId="276" priority="279">
      <formula>$A$187="Ñ Plan s/desc"</formula>
    </cfRule>
  </conditionalFormatting>
  <conditionalFormatting sqref="C187:AP187">
    <cfRule type="expression" dxfId="275" priority="278">
      <formula>$A$187="Advindo"</formula>
    </cfRule>
  </conditionalFormatting>
  <conditionalFormatting sqref="C187:AP187">
    <cfRule type="expression" dxfId="274" priority="277">
      <formula>$A$187="Ñ Plan c/desc"</formula>
    </cfRule>
  </conditionalFormatting>
  <conditionalFormatting sqref="C187:AP187">
    <cfRule type="expression" dxfId="273" priority="276">
      <formula>$A$187="Família"</formula>
    </cfRule>
  </conditionalFormatting>
  <conditionalFormatting sqref="C188:AP188">
    <cfRule type="expression" dxfId="272" priority="275">
      <formula>$A$188="Planilhado"</formula>
    </cfRule>
  </conditionalFormatting>
  <conditionalFormatting sqref="C188:AP188">
    <cfRule type="expression" dxfId="271" priority="274">
      <formula>$A$188="Ñ Plan s/desc"</formula>
    </cfRule>
  </conditionalFormatting>
  <conditionalFormatting sqref="C188:AP188">
    <cfRule type="expression" dxfId="270" priority="273">
      <formula>$A$188="Advindo"</formula>
    </cfRule>
  </conditionalFormatting>
  <conditionalFormatting sqref="C188:AP188">
    <cfRule type="expression" dxfId="269" priority="272">
      <formula>$A$188="Ñ Plan c/desc"</formula>
    </cfRule>
  </conditionalFormatting>
  <conditionalFormatting sqref="C188:AP188">
    <cfRule type="expression" dxfId="268" priority="271">
      <formula>$A$188="Família"</formula>
    </cfRule>
  </conditionalFormatting>
  <conditionalFormatting sqref="C189:AP189">
    <cfRule type="expression" dxfId="267" priority="270">
      <formula>$A$189="Planilhado"</formula>
    </cfRule>
  </conditionalFormatting>
  <conditionalFormatting sqref="C189:AP189">
    <cfRule type="expression" dxfId="266" priority="269">
      <formula>$A$189="Ñ Plan s/desc"</formula>
    </cfRule>
  </conditionalFormatting>
  <conditionalFormatting sqref="C189:AP189">
    <cfRule type="expression" dxfId="265" priority="268">
      <formula>$A$189="Advindo"</formula>
    </cfRule>
  </conditionalFormatting>
  <conditionalFormatting sqref="C189:AP189">
    <cfRule type="expression" dxfId="264" priority="267">
      <formula>$A$189="Ñ Plan c/desc"</formula>
    </cfRule>
  </conditionalFormatting>
  <conditionalFormatting sqref="C189:AP189">
    <cfRule type="expression" dxfId="263" priority="266">
      <formula>$A$189="Família"</formula>
    </cfRule>
  </conditionalFormatting>
  <conditionalFormatting sqref="C190:AP190">
    <cfRule type="expression" dxfId="262" priority="265">
      <formula>$A$190="Planilhado"</formula>
    </cfRule>
  </conditionalFormatting>
  <conditionalFormatting sqref="C190:AP190">
    <cfRule type="expression" dxfId="261" priority="264">
      <formula>$A$190="Ñ Plan s/desc"</formula>
    </cfRule>
  </conditionalFormatting>
  <conditionalFormatting sqref="C190:AP190">
    <cfRule type="expression" dxfId="260" priority="263">
      <formula>$A$190="Advindo"</formula>
    </cfRule>
  </conditionalFormatting>
  <conditionalFormatting sqref="C190:AP190">
    <cfRule type="expression" dxfId="259" priority="262">
      <formula>$A$190="Ñ Plan c/desc"</formula>
    </cfRule>
  </conditionalFormatting>
  <conditionalFormatting sqref="C190:AP190">
    <cfRule type="expression" dxfId="258" priority="261">
      <formula>$A$190="Família"</formula>
    </cfRule>
  </conditionalFormatting>
  <conditionalFormatting sqref="C191:AP191">
    <cfRule type="expression" dxfId="257" priority="260">
      <formula>$A$191="Planilhado"</formula>
    </cfRule>
  </conditionalFormatting>
  <conditionalFormatting sqref="C191:AP191">
    <cfRule type="expression" dxfId="256" priority="259">
      <formula>$A$191="Ñ Plan s/desc"</formula>
    </cfRule>
  </conditionalFormatting>
  <conditionalFormatting sqref="C191:AP191">
    <cfRule type="expression" dxfId="255" priority="258">
      <formula>$A$191="Advindo"</formula>
    </cfRule>
  </conditionalFormatting>
  <conditionalFormatting sqref="C191:AP191">
    <cfRule type="expression" dxfId="254" priority="257">
      <formula>$A$191="Ñ Plan c/desc"</formula>
    </cfRule>
  </conditionalFormatting>
  <conditionalFormatting sqref="C191:AP191">
    <cfRule type="expression" dxfId="253" priority="256">
      <formula>$A$191="Família"</formula>
    </cfRule>
  </conditionalFormatting>
  <conditionalFormatting sqref="C192:AP192">
    <cfRule type="expression" dxfId="252" priority="255">
      <formula>$A$192="Planilhado"</formula>
    </cfRule>
  </conditionalFormatting>
  <conditionalFormatting sqref="C192:AP192">
    <cfRule type="expression" dxfId="251" priority="254">
      <formula>$A$192="Ñ Plan s/desc"</formula>
    </cfRule>
  </conditionalFormatting>
  <conditionalFormatting sqref="C192:AP192">
    <cfRule type="expression" dxfId="250" priority="253">
      <formula>$A$192="Advindo"</formula>
    </cfRule>
  </conditionalFormatting>
  <conditionalFormatting sqref="C192:AP192">
    <cfRule type="expression" dxfId="249" priority="252">
      <formula>$A$192="Ñ Plan c/desc"</formula>
    </cfRule>
  </conditionalFormatting>
  <conditionalFormatting sqref="C192:AP192">
    <cfRule type="expression" dxfId="248" priority="251">
      <formula>$A$192="Família"</formula>
    </cfRule>
  </conditionalFormatting>
  <conditionalFormatting sqref="C193:AP193">
    <cfRule type="expression" dxfId="247" priority="250">
      <formula>$A$193="Planilhado"</formula>
    </cfRule>
  </conditionalFormatting>
  <conditionalFormatting sqref="C193:AP193">
    <cfRule type="expression" dxfId="246" priority="249">
      <formula>$A$193="Ñ Plan s/desc"</formula>
    </cfRule>
  </conditionalFormatting>
  <conditionalFormatting sqref="C193:AP193">
    <cfRule type="expression" dxfId="245" priority="248">
      <formula>$A$193="Advindo"</formula>
    </cfRule>
  </conditionalFormatting>
  <conditionalFormatting sqref="C193:AP193">
    <cfRule type="expression" dxfId="244" priority="247">
      <formula>$A$193="Ñ Plan c/desc"</formula>
    </cfRule>
  </conditionalFormatting>
  <conditionalFormatting sqref="C193:AP193">
    <cfRule type="expression" dxfId="243" priority="246">
      <formula>$A$193="Família"</formula>
    </cfRule>
  </conditionalFormatting>
  <conditionalFormatting sqref="C194:AP194">
    <cfRule type="expression" dxfId="242" priority="245">
      <formula>$A$194="Planilhado"</formula>
    </cfRule>
  </conditionalFormatting>
  <conditionalFormatting sqref="C194:AP194">
    <cfRule type="expression" dxfId="241" priority="244">
      <formula>$A$194="Ñ Plan s/desc"</formula>
    </cfRule>
  </conditionalFormatting>
  <conditionalFormatting sqref="C194:AP194">
    <cfRule type="expression" dxfId="240" priority="243">
      <formula>$A$194="Advindo"</formula>
    </cfRule>
  </conditionalFormatting>
  <conditionalFormatting sqref="C194:AP194">
    <cfRule type="expression" dxfId="239" priority="242">
      <formula>$A$194="Ñ Plan c/desc"</formula>
    </cfRule>
  </conditionalFormatting>
  <conditionalFormatting sqref="C194:AP194">
    <cfRule type="expression" dxfId="238" priority="241">
      <formula>$A$194="Família"</formula>
    </cfRule>
  </conditionalFormatting>
  <conditionalFormatting sqref="C195:AP195">
    <cfRule type="expression" dxfId="237" priority="240">
      <formula>$A$195="Planilhado"</formula>
    </cfRule>
  </conditionalFormatting>
  <conditionalFormatting sqref="C195:AP195">
    <cfRule type="expression" dxfId="236" priority="239">
      <formula>$A$195="Ñ Plan s/desc"</formula>
    </cfRule>
  </conditionalFormatting>
  <conditionalFormatting sqref="C195:AP195">
    <cfRule type="expression" dxfId="235" priority="238">
      <formula>$A$195="Advindo"</formula>
    </cfRule>
  </conditionalFormatting>
  <conditionalFormatting sqref="C195:AP195">
    <cfRule type="expression" dxfId="234" priority="237">
      <formula>$A$195="Ñ Plan c/desc"</formula>
    </cfRule>
  </conditionalFormatting>
  <conditionalFormatting sqref="C195:AP195">
    <cfRule type="expression" dxfId="233" priority="236">
      <formula>$A$195="Família"</formula>
    </cfRule>
  </conditionalFormatting>
  <conditionalFormatting sqref="C196:AP196">
    <cfRule type="expression" dxfId="232" priority="235">
      <formula>$A$196="Planilhado"</formula>
    </cfRule>
  </conditionalFormatting>
  <conditionalFormatting sqref="C196:AP196">
    <cfRule type="expression" dxfId="231" priority="234">
      <formula>$A$196="Ñ Plan s/desc"</formula>
    </cfRule>
  </conditionalFormatting>
  <conditionalFormatting sqref="C196:AP196">
    <cfRule type="expression" dxfId="230" priority="233">
      <formula>$A$196="Advindo"</formula>
    </cfRule>
  </conditionalFormatting>
  <conditionalFormatting sqref="C196:AP196">
    <cfRule type="expression" dxfId="229" priority="232">
      <formula>$A$196="Ñ Plan c/desc"</formula>
    </cfRule>
  </conditionalFormatting>
  <conditionalFormatting sqref="C196:AP196">
    <cfRule type="expression" dxfId="228" priority="231">
      <formula>$A$196="Família"</formula>
    </cfRule>
  </conditionalFormatting>
  <conditionalFormatting sqref="C197:AP197">
    <cfRule type="expression" dxfId="227" priority="230">
      <formula>$A$197="Planilhado"</formula>
    </cfRule>
  </conditionalFormatting>
  <conditionalFormatting sqref="C197:AP197">
    <cfRule type="expression" dxfId="226" priority="229">
      <formula>$A$197="Ñ Plan s/desc"</formula>
    </cfRule>
  </conditionalFormatting>
  <conditionalFormatting sqref="C197:AP197">
    <cfRule type="expression" dxfId="225" priority="228">
      <formula>$A$197="Advindo"</formula>
    </cfRule>
  </conditionalFormatting>
  <conditionalFormatting sqref="C197:AP197">
    <cfRule type="expression" dxfId="224" priority="227">
      <formula>$A$197="Ñ Plan c/desc"</formula>
    </cfRule>
  </conditionalFormatting>
  <conditionalFormatting sqref="C197:AP197">
    <cfRule type="expression" dxfId="223" priority="226">
      <formula>$A$197="Família"</formula>
    </cfRule>
  </conditionalFormatting>
  <conditionalFormatting sqref="C198:AP198">
    <cfRule type="expression" dxfId="222" priority="225">
      <formula>$A$198="Planilhado"</formula>
    </cfRule>
  </conditionalFormatting>
  <conditionalFormatting sqref="C198:AP198">
    <cfRule type="expression" dxfId="221" priority="224">
      <formula>$A$198="Ñ Plan s/desc"</formula>
    </cfRule>
  </conditionalFormatting>
  <conditionalFormatting sqref="C198:AP198">
    <cfRule type="expression" dxfId="220" priority="223">
      <formula>$A$198="Advindo"</formula>
    </cfRule>
  </conditionalFormatting>
  <conditionalFormatting sqref="C198:AP198">
    <cfRule type="expression" dxfId="219" priority="222">
      <formula>$A$198="Ñ Plan c/desc"</formula>
    </cfRule>
  </conditionalFormatting>
  <conditionalFormatting sqref="C198:AP198">
    <cfRule type="expression" dxfId="218" priority="221">
      <formula>$A$198="Família"</formula>
    </cfRule>
  </conditionalFormatting>
  <conditionalFormatting sqref="C199:AP199">
    <cfRule type="expression" dxfId="217" priority="220">
      <formula>$A$199="Planilhado"</formula>
    </cfRule>
  </conditionalFormatting>
  <conditionalFormatting sqref="C199:AP199">
    <cfRule type="expression" dxfId="216" priority="219">
      <formula>$A$199="Ñ Plan s/desc"</formula>
    </cfRule>
  </conditionalFormatting>
  <conditionalFormatting sqref="C199:AP199">
    <cfRule type="expression" dxfId="215" priority="218">
      <formula>$A$199="Advindo"</formula>
    </cfRule>
  </conditionalFormatting>
  <conditionalFormatting sqref="C199:AP199">
    <cfRule type="expression" dxfId="214" priority="217">
      <formula>$A$199="Ñ Plan c/desc"</formula>
    </cfRule>
  </conditionalFormatting>
  <conditionalFormatting sqref="C199:AP199">
    <cfRule type="expression" dxfId="213" priority="216">
      <formula>$A$199="Família"</formula>
    </cfRule>
  </conditionalFormatting>
  <conditionalFormatting sqref="C200:AP200">
    <cfRule type="expression" dxfId="212" priority="215">
      <formula>$A$200="Planilhado"</formula>
    </cfRule>
  </conditionalFormatting>
  <conditionalFormatting sqref="C200:AP200">
    <cfRule type="expression" dxfId="211" priority="214">
      <formula>$A$200="Ñ Plan s/desc"</formula>
    </cfRule>
  </conditionalFormatting>
  <conditionalFormatting sqref="C200:AP200">
    <cfRule type="expression" dxfId="210" priority="213">
      <formula>$A$200="Advindo"</formula>
    </cfRule>
  </conditionalFormatting>
  <conditionalFormatting sqref="C200:AP200">
    <cfRule type="expression" dxfId="209" priority="212">
      <formula>$A$200="Ñ Plan c/desc"</formula>
    </cfRule>
  </conditionalFormatting>
  <conditionalFormatting sqref="C200:AP200">
    <cfRule type="expression" dxfId="208" priority="211">
      <formula>$A$200="Família"</formula>
    </cfRule>
  </conditionalFormatting>
  <conditionalFormatting sqref="C201:AP201">
    <cfRule type="expression" dxfId="207" priority="210">
      <formula>$A$201="Planilhado"</formula>
    </cfRule>
  </conditionalFormatting>
  <conditionalFormatting sqref="C201:AP201">
    <cfRule type="expression" dxfId="206" priority="209">
      <formula>$A$201="Ñ Plan s/desc"</formula>
    </cfRule>
  </conditionalFormatting>
  <conditionalFormatting sqref="C201:AP201">
    <cfRule type="expression" dxfId="205" priority="208">
      <formula>$A$201="Advindo"</formula>
    </cfRule>
  </conditionalFormatting>
  <conditionalFormatting sqref="C201:AP201">
    <cfRule type="expression" dxfId="204" priority="207">
      <formula>$A$201="Ñ Plan c/desc"</formula>
    </cfRule>
  </conditionalFormatting>
  <conditionalFormatting sqref="C201:AP201">
    <cfRule type="expression" dxfId="203" priority="206">
      <formula>$A$201="Família"</formula>
    </cfRule>
  </conditionalFormatting>
  <conditionalFormatting sqref="C202:AP202">
    <cfRule type="expression" dxfId="202" priority="205">
      <formula>$A$202="Planilhado"</formula>
    </cfRule>
  </conditionalFormatting>
  <conditionalFormatting sqref="C202:AP202">
    <cfRule type="expression" dxfId="201" priority="204">
      <formula>$A$202="Ñ Plan s/desc"</formula>
    </cfRule>
  </conditionalFormatting>
  <conditionalFormatting sqref="C202:AP202">
    <cfRule type="expression" dxfId="200" priority="203">
      <formula>$A$202="Advindo"</formula>
    </cfRule>
  </conditionalFormatting>
  <conditionalFormatting sqref="C202:AP202">
    <cfRule type="expression" dxfId="199" priority="202">
      <formula>$A$202="Ñ Plan c/desc"</formula>
    </cfRule>
  </conditionalFormatting>
  <conditionalFormatting sqref="C202:AP202">
    <cfRule type="expression" dxfId="198" priority="201">
      <formula>$A$202="Família"</formula>
    </cfRule>
  </conditionalFormatting>
  <conditionalFormatting sqref="C203:AP203">
    <cfRule type="expression" dxfId="197" priority="200">
      <formula>$A$203="Planilhado"</formula>
    </cfRule>
  </conditionalFormatting>
  <conditionalFormatting sqref="C203:AP203">
    <cfRule type="expression" dxfId="196" priority="199">
      <formula>$A$203="Ñ Plan s/desc"</formula>
    </cfRule>
  </conditionalFormatting>
  <conditionalFormatting sqref="C203:AP203">
    <cfRule type="expression" dxfId="195" priority="198">
      <formula>$A$203="Advindo"</formula>
    </cfRule>
  </conditionalFormatting>
  <conditionalFormatting sqref="C203:AP203">
    <cfRule type="expression" dxfId="194" priority="197">
      <formula>$A$203="Ñ Plan c/desc"</formula>
    </cfRule>
  </conditionalFormatting>
  <conditionalFormatting sqref="C203:AP203">
    <cfRule type="expression" dxfId="193" priority="196">
      <formula>$A$203="Família"</formula>
    </cfRule>
  </conditionalFormatting>
  <conditionalFormatting sqref="C204:AP204">
    <cfRule type="expression" dxfId="192" priority="195">
      <formula>$A$204="Planilhado"</formula>
    </cfRule>
  </conditionalFormatting>
  <conditionalFormatting sqref="C204:AP204">
    <cfRule type="expression" dxfId="191" priority="194">
      <formula>$A$204="Ñ Plan s/desc"</formula>
    </cfRule>
  </conditionalFormatting>
  <conditionalFormatting sqref="C204:AP204">
    <cfRule type="expression" dxfId="190" priority="193">
      <formula>$A$204="Advindo"</formula>
    </cfRule>
  </conditionalFormatting>
  <conditionalFormatting sqref="C204:AP204">
    <cfRule type="expression" dxfId="189" priority="192">
      <formula>$A$204="Ñ Plan c/desc"</formula>
    </cfRule>
  </conditionalFormatting>
  <conditionalFormatting sqref="C204:AP204">
    <cfRule type="expression" dxfId="188" priority="191">
      <formula>$A$204="Família"</formula>
    </cfRule>
  </conditionalFormatting>
  <conditionalFormatting sqref="C205:AP205">
    <cfRule type="expression" dxfId="187" priority="190">
      <formula>$A$205="Planilhado"</formula>
    </cfRule>
  </conditionalFormatting>
  <conditionalFormatting sqref="C205:AP205">
    <cfRule type="expression" dxfId="186" priority="189">
      <formula>$A$205="Ñ Plan s/desc"</formula>
    </cfRule>
  </conditionalFormatting>
  <conditionalFormatting sqref="C205:AP205">
    <cfRule type="expression" dxfId="185" priority="188">
      <formula>$A$205="Advindo"</formula>
    </cfRule>
  </conditionalFormatting>
  <conditionalFormatting sqref="C205:AP205">
    <cfRule type="expression" dxfId="184" priority="187">
      <formula>$A$205="Ñ Plan c/desc"</formula>
    </cfRule>
  </conditionalFormatting>
  <conditionalFormatting sqref="C205:AP205">
    <cfRule type="expression" dxfId="183" priority="186">
      <formula>$A$205="Família"</formula>
    </cfRule>
  </conditionalFormatting>
  <conditionalFormatting sqref="C206:AP206">
    <cfRule type="expression" dxfId="182" priority="185">
      <formula>$A$206="Planilhado"</formula>
    </cfRule>
  </conditionalFormatting>
  <conditionalFormatting sqref="C206:AP206">
    <cfRule type="expression" dxfId="181" priority="184">
      <formula>$A$206="Ñ Plan s/desc"</formula>
    </cfRule>
  </conditionalFormatting>
  <conditionalFormatting sqref="C206:AP206">
    <cfRule type="expression" dxfId="180" priority="183">
      <formula>$A$206="Advindo"</formula>
    </cfRule>
  </conditionalFormatting>
  <conditionalFormatting sqref="C206:AP206">
    <cfRule type="expression" dxfId="179" priority="182">
      <formula>$A$206="Ñ Plan c/desc"</formula>
    </cfRule>
  </conditionalFormatting>
  <conditionalFormatting sqref="C206:AP206">
    <cfRule type="expression" dxfId="178" priority="181">
      <formula>$A$206="Família"</formula>
    </cfRule>
  </conditionalFormatting>
  <conditionalFormatting sqref="C207:AP207">
    <cfRule type="expression" dxfId="177" priority="180">
      <formula>$A$207="Planilhado"</formula>
    </cfRule>
  </conditionalFormatting>
  <conditionalFormatting sqref="C207:AP207">
    <cfRule type="expression" dxfId="176" priority="179">
      <formula>$A$207="Ñ Plan s/desc"</formula>
    </cfRule>
  </conditionalFormatting>
  <conditionalFormatting sqref="C207:AP207">
    <cfRule type="expression" dxfId="175" priority="178">
      <formula>$A$207="Advindo"</formula>
    </cfRule>
  </conditionalFormatting>
  <conditionalFormatting sqref="C207:AP207">
    <cfRule type="expression" dxfId="174" priority="177">
      <formula>$A$207="Ñ Plan c/desc"</formula>
    </cfRule>
  </conditionalFormatting>
  <conditionalFormatting sqref="C207:AP207">
    <cfRule type="expression" dxfId="173" priority="176">
      <formula>$A$207="Família"</formula>
    </cfRule>
  </conditionalFormatting>
  <conditionalFormatting sqref="C208:AP208">
    <cfRule type="expression" dxfId="172" priority="175">
      <formula>$A$208="Planilhado"</formula>
    </cfRule>
  </conditionalFormatting>
  <conditionalFormatting sqref="C208:AP208">
    <cfRule type="expression" dxfId="171" priority="174">
      <formula>$A$208="Ñ Plan s/desc"</formula>
    </cfRule>
  </conditionalFormatting>
  <conditionalFormatting sqref="C208:AP208">
    <cfRule type="expression" dxfId="170" priority="173">
      <formula>$A$208="Advindo"</formula>
    </cfRule>
  </conditionalFormatting>
  <conditionalFormatting sqref="C208:AP208">
    <cfRule type="expression" dxfId="169" priority="172">
      <formula>$A$208="Ñ Plan c/desc"</formula>
    </cfRule>
  </conditionalFormatting>
  <conditionalFormatting sqref="C208:AP208">
    <cfRule type="expression" dxfId="168" priority="171">
      <formula>$A$208="Família"</formula>
    </cfRule>
  </conditionalFormatting>
  <conditionalFormatting sqref="C209:AP209">
    <cfRule type="expression" dxfId="167" priority="170">
      <formula>$A$209="Planilhado"</formula>
    </cfRule>
  </conditionalFormatting>
  <conditionalFormatting sqref="C209:AP209">
    <cfRule type="expression" dxfId="166" priority="169">
      <formula>$A$209="Ñ Plan s/desc"</formula>
    </cfRule>
  </conditionalFormatting>
  <conditionalFormatting sqref="C209:AP209">
    <cfRule type="expression" dxfId="165" priority="168">
      <formula>$A$209="Advindo"</formula>
    </cfRule>
  </conditionalFormatting>
  <conditionalFormatting sqref="C209:AP209">
    <cfRule type="expression" dxfId="164" priority="167">
      <formula>$A$209="Ñ Plan c/desc"</formula>
    </cfRule>
  </conditionalFormatting>
  <conditionalFormatting sqref="C209:AP209">
    <cfRule type="expression" dxfId="163" priority="166">
      <formula>$A$209="Família"</formula>
    </cfRule>
  </conditionalFormatting>
  <conditionalFormatting sqref="C210:AP210">
    <cfRule type="expression" dxfId="162" priority="165">
      <formula>$A$210="Planilhado"</formula>
    </cfRule>
  </conditionalFormatting>
  <conditionalFormatting sqref="C210:AP210">
    <cfRule type="expression" dxfId="161" priority="164">
      <formula>$A$210="Ñ Plan s/desc"</formula>
    </cfRule>
  </conditionalFormatting>
  <conditionalFormatting sqref="C210:AP210">
    <cfRule type="expression" dxfId="160" priority="163">
      <formula>$A$210="Advindo"</formula>
    </cfRule>
  </conditionalFormatting>
  <conditionalFormatting sqref="C210:AP210">
    <cfRule type="expression" dxfId="159" priority="162">
      <formula>$A$210="Ñ Plan c/desc"</formula>
    </cfRule>
  </conditionalFormatting>
  <conditionalFormatting sqref="C210:AP210">
    <cfRule type="expression" dxfId="158" priority="161">
      <formula>$A$210="Família"</formula>
    </cfRule>
  </conditionalFormatting>
  <conditionalFormatting sqref="C211:AP211">
    <cfRule type="expression" dxfId="157" priority="160">
      <formula>$A$211="Planilhado"</formula>
    </cfRule>
  </conditionalFormatting>
  <conditionalFormatting sqref="C211:AP211">
    <cfRule type="expression" dxfId="156" priority="159">
      <formula>$A$211="Ñ Plan s/desc"</formula>
    </cfRule>
  </conditionalFormatting>
  <conditionalFormatting sqref="C211:AP211">
    <cfRule type="expression" dxfId="155" priority="158">
      <formula>$A$211="Advindo"</formula>
    </cfRule>
  </conditionalFormatting>
  <conditionalFormatting sqref="C211:AP211">
    <cfRule type="expression" dxfId="154" priority="157">
      <formula>$A$211="Ñ Plan c/desc"</formula>
    </cfRule>
  </conditionalFormatting>
  <conditionalFormatting sqref="C211:AP211">
    <cfRule type="expression" dxfId="153" priority="156">
      <formula>$A$211="Família"</formula>
    </cfRule>
  </conditionalFormatting>
  <conditionalFormatting sqref="C212:AP212">
    <cfRule type="expression" dxfId="152" priority="155">
      <formula>$A$212="Planilhado"</formula>
    </cfRule>
  </conditionalFormatting>
  <conditionalFormatting sqref="C212:AP212">
    <cfRule type="expression" dxfId="151" priority="154">
      <formula>$A$212="Ñ Plan s/desc"</formula>
    </cfRule>
  </conditionalFormatting>
  <conditionalFormatting sqref="C212:AP212">
    <cfRule type="expression" dxfId="150" priority="153">
      <formula>$A$212="Advindo"</formula>
    </cfRule>
  </conditionalFormatting>
  <conditionalFormatting sqref="C212:AP212">
    <cfRule type="expression" dxfId="149" priority="152">
      <formula>$A$212="Ñ Plan c/desc"</formula>
    </cfRule>
  </conditionalFormatting>
  <conditionalFormatting sqref="C212:AP212">
    <cfRule type="expression" dxfId="148" priority="151">
      <formula>$A$212="Família"</formula>
    </cfRule>
  </conditionalFormatting>
  <conditionalFormatting sqref="C213:AP213">
    <cfRule type="expression" dxfId="147" priority="150">
      <formula>$A$213="Planilhado"</formula>
    </cfRule>
  </conditionalFormatting>
  <conditionalFormatting sqref="C213:AP213">
    <cfRule type="expression" dxfId="146" priority="149">
      <formula>$A$213="Ñ Plan s/desc"</formula>
    </cfRule>
  </conditionalFormatting>
  <conditionalFormatting sqref="C213:AP213">
    <cfRule type="expression" dxfId="145" priority="148">
      <formula>$A$213="Advindo"</formula>
    </cfRule>
  </conditionalFormatting>
  <conditionalFormatting sqref="C213:AP213">
    <cfRule type="expression" dxfId="144" priority="147">
      <formula>$A$213="Ñ Plan c/desc"</formula>
    </cfRule>
  </conditionalFormatting>
  <conditionalFormatting sqref="C213:AP213">
    <cfRule type="expression" dxfId="143" priority="146">
      <formula>$A$213="Família"</formula>
    </cfRule>
  </conditionalFormatting>
  <conditionalFormatting sqref="C214:AP214">
    <cfRule type="expression" dxfId="142" priority="145">
      <formula>$A$214="Planilhado"</formula>
    </cfRule>
  </conditionalFormatting>
  <conditionalFormatting sqref="C214:AP214">
    <cfRule type="expression" dxfId="141" priority="144">
      <formula>$A$214="Ñ Plan s/desc"</formula>
    </cfRule>
  </conditionalFormatting>
  <conditionalFormatting sqref="C214:AP214">
    <cfRule type="expression" dxfId="140" priority="143">
      <formula>$A$214="Advindo"</formula>
    </cfRule>
  </conditionalFormatting>
  <conditionalFormatting sqref="C214:AP214">
    <cfRule type="expression" dxfId="139" priority="142">
      <formula>$A$214="Ñ Plan c/desc"</formula>
    </cfRule>
  </conditionalFormatting>
  <conditionalFormatting sqref="C214:AP214">
    <cfRule type="expression" dxfId="138" priority="141">
      <formula>$A$214="Família"</formula>
    </cfRule>
  </conditionalFormatting>
  <conditionalFormatting sqref="C215:AP215">
    <cfRule type="expression" dxfId="137" priority="140">
      <formula>$A$215="Planilhado"</formula>
    </cfRule>
  </conditionalFormatting>
  <conditionalFormatting sqref="C215:AP215">
    <cfRule type="expression" dxfId="136" priority="139">
      <formula>$A$215="Ñ Plan s/desc"</formula>
    </cfRule>
  </conditionalFormatting>
  <conditionalFormatting sqref="C215:AP215">
    <cfRule type="expression" dxfId="135" priority="138">
      <formula>$A$215="Advindo"</formula>
    </cfRule>
  </conditionalFormatting>
  <conditionalFormatting sqref="C215:AP215">
    <cfRule type="expression" dxfId="134" priority="137">
      <formula>$A$215="Ñ Plan c/desc"</formula>
    </cfRule>
  </conditionalFormatting>
  <conditionalFormatting sqref="C215:AP215">
    <cfRule type="expression" dxfId="133" priority="136">
      <formula>$A$215="Família"</formula>
    </cfRule>
  </conditionalFormatting>
  <conditionalFormatting sqref="C216:AP216">
    <cfRule type="expression" dxfId="132" priority="135">
      <formula>$A$216="Planilhado"</formula>
    </cfRule>
  </conditionalFormatting>
  <conditionalFormatting sqref="C216:AP216">
    <cfRule type="expression" dxfId="131" priority="134">
      <formula>$A$216="Ñ Plan s/desc"</formula>
    </cfRule>
  </conditionalFormatting>
  <conditionalFormatting sqref="C216:AP216">
    <cfRule type="expression" dxfId="130" priority="133">
      <formula>$A$216="Advindo"</formula>
    </cfRule>
  </conditionalFormatting>
  <conditionalFormatting sqref="C216:AP216">
    <cfRule type="expression" dxfId="129" priority="132">
      <formula>$A$216="Ñ Plan c/desc"</formula>
    </cfRule>
  </conditionalFormatting>
  <conditionalFormatting sqref="C216:AP216">
    <cfRule type="expression" dxfId="128" priority="131">
      <formula>$A$216="Família"</formula>
    </cfRule>
  </conditionalFormatting>
  <conditionalFormatting sqref="C217:AP217">
    <cfRule type="expression" dxfId="127" priority="130">
      <formula>$A$217="Planilhado"</formula>
    </cfRule>
  </conditionalFormatting>
  <conditionalFormatting sqref="C217:AP217">
    <cfRule type="expression" dxfId="126" priority="129">
      <formula>$A$217="Ñ Plan s/desc"</formula>
    </cfRule>
  </conditionalFormatting>
  <conditionalFormatting sqref="C217:AP217">
    <cfRule type="expression" dxfId="125" priority="128">
      <formula>$A$217="Advindo"</formula>
    </cfRule>
  </conditionalFormatting>
  <conditionalFormatting sqref="C217:AP217">
    <cfRule type="expression" dxfId="124" priority="127">
      <formula>$A$217="Ñ Plan c/desc"</formula>
    </cfRule>
  </conditionalFormatting>
  <conditionalFormatting sqref="C217:AP217">
    <cfRule type="expression" dxfId="123" priority="126">
      <formula>$A$217="Família"</formula>
    </cfRule>
  </conditionalFormatting>
  <conditionalFormatting sqref="C218:AP218">
    <cfRule type="expression" dxfId="122" priority="125">
      <formula>$A$218="Planilhado"</formula>
    </cfRule>
  </conditionalFormatting>
  <conditionalFormatting sqref="C218:AP218">
    <cfRule type="expression" dxfId="121" priority="124">
      <formula>$A$218="Ñ Plan s/desc"</formula>
    </cfRule>
  </conditionalFormatting>
  <conditionalFormatting sqref="C218:AP218">
    <cfRule type="expression" dxfId="120" priority="123">
      <formula>$A$218="Advindo"</formula>
    </cfRule>
  </conditionalFormatting>
  <conditionalFormatting sqref="C218:AP218">
    <cfRule type="expression" dxfId="119" priority="122">
      <formula>$A$218="Ñ Plan c/desc"</formula>
    </cfRule>
  </conditionalFormatting>
  <conditionalFormatting sqref="C218:AP218">
    <cfRule type="expression" dxfId="118" priority="121">
      <formula>$A$218="Família"</formula>
    </cfRule>
  </conditionalFormatting>
  <conditionalFormatting sqref="C219:AP219">
    <cfRule type="expression" dxfId="117" priority="120">
      <formula>$A$219="Planilhado"</formula>
    </cfRule>
  </conditionalFormatting>
  <conditionalFormatting sqref="C219:AP219">
    <cfRule type="expression" dxfId="116" priority="119">
      <formula>$A$219="Ñ Plan s/desc"</formula>
    </cfRule>
  </conditionalFormatting>
  <conditionalFormatting sqref="C219:AP219">
    <cfRule type="expression" dxfId="115" priority="118">
      <formula>$A$219="Advindo"</formula>
    </cfRule>
  </conditionalFormatting>
  <conditionalFormatting sqref="C219:AP219">
    <cfRule type="expression" dxfId="114" priority="117">
      <formula>$A$219="Ñ Plan c/desc"</formula>
    </cfRule>
  </conditionalFormatting>
  <conditionalFormatting sqref="C219:AP219">
    <cfRule type="expression" dxfId="113" priority="116">
      <formula>$A$219="Família"</formula>
    </cfRule>
  </conditionalFormatting>
  <conditionalFormatting sqref="C220:AP220">
    <cfRule type="expression" dxfId="112" priority="115">
      <formula>$A$220="Planilhado"</formula>
    </cfRule>
  </conditionalFormatting>
  <conditionalFormatting sqref="C220:AP220">
    <cfRule type="expression" dxfId="111" priority="114">
      <formula>$A$220="Ñ Plan s/desc"</formula>
    </cfRule>
  </conditionalFormatting>
  <conditionalFormatting sqref="C220:AP220">
    <cfRule type="expression" dxfId="110" priority="113">
      <formula>$A$220="Advindo"</formula>
    </cfRule>
  </conditionalFormatting>
  <conditionalFormatting sqref="C220:AP220">
    <cfRule type="expression" dxfId="109" priority="112">
      <formula>$A$220="Ñ Plan c/desc"</formula>
    </cfRule>
  </conditionalFormatting>
  <conditionalFormatting sqref="C220:AP220">
    <cfRule type="expression" dxfId="108" priority="111">
      <formula>$A$220="Família"</formula>
    </cfRule>
  </conditionalFormatting>
  <conditionalFormatting sqref="C221:AP221">
    <cfRule type="expression" dxfId="107" priority="110">
      <formula>$A$221="Planilhado"</formula>
    </cfRule>
  </conditionalFormatting>
  <conditionalFormatting sqref="C221:AP221">
    <cfRule type="expression" dxfId="106" priority="109">
      <formula>$A$221="Ñ Plan s/desc"</formula>
    </cfRule>
  </conditionalFormatting>
  <conditionalFormatting sqref="C221:AP221">
    <cfRule type="expression" dxfId="105" priority="108">
      <formula>$A$221="Advindo"</formula>
    </cfRule>
  </conditionalFormatting>
  <conditionalFormatting sqref="C221:AP221">
    <cfRule type="expression" dxfId="104" priority="107">
      <formula>$A$221="Ñ Plan c/desc"</formula>
    </cfRule>
  </conditionalFormatting>
  <conditionalFormatting sqref="C221:AP221">
    <cfRule type="expression" dxfId="103" priority="106">
      <formula>$A$221="Família"</formula>
    </cfRule>
  </conditionalFormatting>
  <conditionalFormatting sqref="C222:AP222">
    <cfRule type="expression" dxfId="102" priority="105">
      <formula>$A$222="Planilhado"</formula>
    </cfRule>
  </conditionalFormatting>
  <conditionalFormatting sqref="C222:AP222">
    <cfRule type="expression" dxfId="101" priority="104">
      <formula>$A$222="Ñ Plan s/desc"</formula>
    </cfRule>
  </conditionalFormatting>
  <conditionalFormatting sqref="C222:AP222">
    <cfRule type="expression" dxfId="100" priority="103">
      <formula>$A$222="Advindo"</formula>
    </cfRule>
  </conditionalFormatting>
  <conditionalFormatting sqref="C222:AP222">
    <cfRule type="expression" dxfId="99" priority="102">
      <formula>$A$222="Ñ Plan c/desc"</formula>
    </cfRule>
  </conditionalFormatting>
  <conditionalFormatting sqref="C222:AP222">
    <cfRule type="expression" dxfId="98" priority="101">
      <formula>$A$222="Família"</formula>
    </cfRule>
  </conditionalFormatting>
  <conditionalFormatting sqref="C223:AP223">
    <cfRule type="expression" dxfId="97" priority="100">
      <formula>$A$223="Planilhado"</formula>
    </cfRule>
  </conditionalFormatting>
  <conditionalFormatting sqref="C223:AP223">
    <cfRule type="expression" dxfId="96" priority="99">
      <formula>$A$223="Ñ Plan s/desc"</formula>
    </cfRule>
  </conditionalFormatting>
  <conditionalFormatting sqref="C223:AP223">
    <cfRule type="expression" dxfId="95" priority="98">
      <formula>$A$223="Advindo"</formula>
    </cfRule>
  </conditionalFormatting>
  <conditionalFormatting sqref="C223:AP223">
    <cfRule type="expression" dxfId="94" priority="97">
      <formula>$A$223="Ñ Plan c/desc"</formula>
    </cfRule>
  </conditionalFormatting>
  <conditionalFormatting sqref="C223:AP223">
    <cfRule type="expression" dxfId="93" priority="96">
      <formula>$A$223="Família"</formula>
    </cfRule>
  </conditionalFormatting>
  <conditionalFormatting sqref="C224:AP224">
    <cfRule type="expression" dxfId="92" priority="95">
      <formula>$A$224="Planilhado"</formula>
    </cfRule>
  </conditionalFormatting>
  <conditionalFormatting sqref="C224:AP224">
    <cfRule type="expression" dxfId="91" priority="94">
      <formula>$A$224="Ñ Plan s/desc"</formula>
    </cfRule>
  </conditionalFormatting>
  <conditionalFormatting sqref="C224:AP224">
    <cfRule type="expression" dxfId="90" priority="93">
      <formula>$A$224="Advindo"</formula>
    </cfRule>
  </conditionalFormatting>
  <conditionalFormatting sqref="C224:AP224">
    <cfRule type="expression" dxfId="89" priority="92">
      <formula>$A$224="Ñ Plan c/desc"</formula>
    </cfRule>
  </conditionalFormatting>
  <conditionalFormatting sqref="C224:AP224">
    <cfRule type="expression" dxfId="88" priority="91">
      <formula>$A$224="Família"</formula>
    </cfRule>
  </conditionalFormatting>
  <conditionalFormatting sqref="C225:AP225">
    <cfRule type="expression" dxfId="87" priority="90">
      <formula>$A$225="Planilhado"</formula>
    </cfRule>
  </conditionalFormatting>
  <conditionalFormatting sqref="C225:AP225">
    <cfRule type="expression" dxfId="86" priority="89">
      <formula>$A$225="Ñ Plan s/desc"</formula>
    </cfRule>
  </conditionalFormatting>
  <conditionalFormatting sqref="C225:AP225">
    <cfRule type="expression" dxfId="85" priority="88">
      <formula>$A$225="Advindo"</formula>
    </cfRule>
  </conditionalFormatting>
  <conditionalFormatting sqref="C225:AP225">
    <cfRule type="expression" dxfId="84" priority="87">
      <formula>$A$225="Ñ Plan c/desc"</formula>
    </cfRule>
  </conditionalFormatting>
  <conditionalFormatting sqref="C225:AP225">
    <cfRule type="expression" dxfId="83" priority="86">
      <formula>$A$225="Família"</formula>
    </cfRule>
  </conditionalFormatting>
  <conditionalFormatting sqref="C226:AP226">
    <cfRule type="expression" dxfId="82" priority="85">
      <formula>$A$226="Planilhado"</formula>
    </cfRule>
  </conditionalFormatting>
  <conditionalFormatting sqref="C226:AP226">
    <cfRule type="expression" dxfId="81" priority="84">
      <formula>$A$226="Ñ Plan s/desc"</formula>
    </cfRule>
  </conditionalFormatting>
  <conditionalFormatting sqref="C226:AP226">
    <cfRule type="expression" dxfId="80" priority="83">
      <formula>$A$226="Advindo"</formula>
    </cfRule>
  </conditionalFormatting>
  <conditionalFormatting sqref="C226:AP226">
    <cfRule type="expression" dxfId="79" priority="82">
      <formula>$A$226="Ñ Plan c/desc"</formula>
    </cfRule>
  </conditionalFormatting>
  <conditionalFormatting sqref="C226:AP226">
    <cfRule type="expression" dxfId="78" priority="81">
      <formula>$A$226="Família"</formula>
    </cfRule>
  </conditionalFormatting>
  <conditionalFormatting sqref="C227:AP227">
    <cfRule type="expression" dxfId="77" priority="80">
      <formula>$A$227="Planilhado"</formula>
    </cfRule>
  </conditionalFormatting>
  <conditionalFormatting sqref="C227:AP227">
    <cfRule type="expression" dxfId="76" priority="79">
      <formula>$A$227="Ñ Plan s/desc"</formula>
    </cfRule>
  </conditionalFormatting>
  <conditionalFormatting sqref="C227:AP227">
    <cfRule type="expression" dxfId="75" priority="78">
      <formula>$A$227="Advindo"</formula>
    </cfRule>
  </conditionalFormatting>
  <conditionalFormatting sqref="C227:AP227">
    <cfRule type="expression" dxfId="74" priority="77">
      <formula>$A$227="Ñ Plan c/desc"</formula>
    </cfRule>
  </conditionalFormatting>
  <conditionalFormatting sqref="C227:AP227">
    <cfRule type="expression" dxfId="73" priority="76">
      <formula>$A$227="Família"</formula>
    </cfRule>
  </conditionalFormatting>
  <conditionalFormatting sqref="C228:AP228">
    <cfRule type="expression" dxfId="72" priority="75">
      <formula>$A$228="Planilhado"</formula>
    </cfRule>
  </conditionalFormatting>
  <conditionalFormatting sqref="C228:AP228">
    <cfRule type="expression" dxfId="71" priority="74">
      <formula>$A$228="Ñ Plan s/desc"</formula>
    </cfRule>
  </conditionalFormatting>
  <conditionalFormatting sqref="C228:AP228">
    <cfRule type="expression" dxfId="70" priority="73">
      <formula>$A$228="Advindo"</formula>
    </cfRule>
  </conditionalFormatting>
  <conditionalFormatting sqref="C228:AP228">
    <cfRule type="expression" dxfId="69" priority="72">
      <formula>$A$228="Ñ Plan c/desc"</formula>
    </cfRule>
  </conditionalFormatting>
  <conditionalFormatting sqref="C228:AP228">
    <cfRule type="expression" dxfId="68" priority="71">
      <formula>$A$228="Família"</formula>
    </cfRule>
  </conditionalFormatting>
  <conditionalFormatting sqref="C229:AP229">
    <cfRule type="expression" dxfId="67" priority="70">
      <formula>$A$229="Planilhado"</formula>
    </cfRule>
  </conditionalFormatting>
  <conditionalFormatting sqref="C229:AP229">
    <cfRule type="expression" dxfId="66" priority="69">
      <formula>$A$229="Ñ Plan s/desc"</formula>
    </cfRule>
  </conditionalFormatting>
  <conditionalFormatting sqref="C229:AP229">
    <cfRule type="expression" dxfId="65" priority="68">
      <formula>$A$229="Advindo"</formula>
    </cfRule>
  </conditionalFormatting>
  <conditionalFormatting sqref="C229:AP229">
    <cfRule type="expression" dxfId="64" priority="67">
      <formula>$A$229="Ñ Plan c/desc"</formula>
    </cfRule>
  </conditionalFormatting>
  <conditionalFormatting sqref="C229:AP229">
    <cfRule type="expression" dxfId="63" priority="66">
      <formula>$A$229="Família"</formula>
    </cfRule>
  </conditionalFormatting>
  <conditionalFormatting sqref="C230:AP230">
    <cfRule type="expression" dxfId="62" priority="65">
      <formula>$A$230="Planilhado"</formula>
    </cfRule>
  </conditionalFormatting>
  <conditionalFormatting sqref="C230:AP230">
    <cfRule type="expression" dxfId="61" priority="64">
      <formula>$A$230="Ñ Plan s/desc"</formula>
    </cfRule>
  </conditionalFormatting>
  <conditionalFormatting sqref="C230:AP230">
    <cfRule type="expression" dxfId="60" priority="63">
      <formula>$A$230="Advindo"</formula>
    </cfRule>
  </conditionalFormatting>
  <conditionalFormatting sqref="C230:AP230">
    <cfRule type="expression" dxfId="59" priority="62">
      <formula>$A$230="Ñ Plan c/desc"</formula>
    </cfRule>
  </conditionalFormatting>
  <conditionalFormatting sqref="C230:AP230">
    <cfRule type="expression" dxfId="58" priority="61">
      <formula>$A$230="Família"</formula>
    </cfRule>
  </conditionalFormatting>
  <conditionalFormatting sqref="C231:AP231">
    <cfRule type="expression" dxfId="57" priority="60">
      <formula>$A$231="Planilhado"</formula>
    </cfRule>
  </conditionalFormatting>
  <conditionalFormatting sqref="C231:AP231">
    <cfRule type="expression" dxfId="56" priority="59">
      <formula>$A$231="Ñ Plan s/desc"</formula>
    </cfRule>
  </conditionalFormatting>
  <conditionalFormatting sqref="C231:AP231">
    <cfRule type="expression" dxfId="55" priority="58">
      <formula>$A$231="Advindo"</formula>
    </cfRule>
  </conditionalFormatting>
  <conditionalFormatting sqref="C231:AP231">
    <cfRule type="expression" dxfId="54" priority="57">
      <formula>$A$231="Ñ Plan c/desc"</formula>
    </cfRule>
  </conditionalFormatting>
  <conditionalFormatting sqref="C231:AP231">
    <cfRule type="expression" dxfId="53" priority="56">
      <formula>$A$231="Família"</formula>
    </cfRule>
  </conditionalFormatting>
  <conditionalFormatting sqref="C232:AP232">
    <cfRule type="expression" dxfId="52" priority="55">
      <formula>$A$232="Planilhado"</formula>
    </cfRule>
  </conditionalFormatting>
  <conditionalFormatting sqref="C232:AP232">
    <cfRule type="expression" dxfId="51" priority="54">
      <formula>$A$232="Ñ Plan s/desc"</formula>
    </cfRule>
  </conditionalFormatting>
  <conditionalFormatting sqref="C232:AP232">
    <cfRule type="expression" dxfId="50" priority="53">
      <formula>$A$232="Advindo"</formula>
    </cfRule>
  </conditionalFormatting>
  <conditionalFormatting sqref="C232:AP232">
    <cfRule type="expression" dxfId="49" priority="52">
      <formula>$A$232="Ñ Plan c/desc"</formula>
    </cfRule>
  </conditionalFormatting>
  <conditionalFormatting sqref="C232:AP232">
    <cfRule type="expression" dxfId="48" priority="51">
      <formula>$A$232="Família"</formula>
    </cfRule>
  </conditionalFormatting>
  <conditionalFormatting sqref="C233:AP233">
    <cfRule type="expression" dxfId="47" priority="50">
      <formula>$A$233="Planilhado"</formula>
    </cfRule>
  </conditionalFormatting>
  <conditionalFormatting sqref="C233:AP233">
    <cfRule type="expression" dxfId="46" priority="49">
      <formula>$A$233="Ñ Plan s/desc"</formula>
    </cfRule>
  </conditionalFormatting>
  <conditionalFormatting sqref="C233:AP233">
    <cfRule type="expression" dxfId="45" priority="48">
      <formula>$A$233="Advindo"</formula>
    </cfRule>
  </conditionalFormatting>
  <conditionalFormatting sqref="C233:AP233">
    <cfRule type="expression" dxfId="44" priority="47">
      <formula>$A$233="Ñ Plan c/desc"</formula>
    </cfRule>
  </conditionalFormatting>
  <conditionalFormatting sqref="C233:AP233">
    <cfRule type="expression" dxfId="43" priority="46">
      <formula>$A$233="Família"</formula>
    </cfRule>
  </conditionalFormatting>
  <conditionalFormatting sqref="C234:AP234">
    <cfRule type="expression" dxfId="42" priority="45">
      <formula>$A$234="Planilhado"</formula>
    </cfRule>
  </conditionalFormatting>
  <conditionalFormatting sqref="C234:AP234">
    <cfRule type="expression" dxfId="41" priority="44">
      <formula>$A$234="Ñ Plan s/desc"</formula>
    </cfRule>
  </conditionalFormatting>
  <conditionalFormatting sqref="C234:AP234">
    <cfRule type="expression" dxfId="40" priority="43">
      <formula>$A$234="Advindo"</formula>
    </cfRule>
  </conditionalFormatting>
  <conditionalFormatting sqref="C234:AP234">
    <cfRule type="expression" dxfId="39" priority="42">
      <formula>$A$234="Ñ Plan c/desc"</formula>
    </cfRule>
  </conditionalFormatting>
  <conditionalFormatting sqref="C234:AP234">
    <cfRule type="expression" dxfId="38" priority="41">
      <formula>$A$234="Família"</formula>
    </cfRule>
  </conditionalFormatting>
  <conditionalFormatting sqref="C235:AP235">
    <cfRule type="expression" dxfId="37" priority="40">
      <formula>$A$235="Planilhado"</formula>
    </cfRule>
  </conditionalFormatting>
  <conditionalFormatting sqref="C235:AP235">
    <cfRule type="expression" dxfId="36" priority="39">
      <formula>$A$235="Ñ Plan s/desc"</formula>
    </cfRule>
  </conditionalFormatting>
  <conditionalFormatting sqref="C235:AP235">
    <cfRule type="expression" dxfId="35" priority="38">
      <formula>$A$235="Advindo"</formula>
    </cfRule>
  </conditionalFormatting>
  <conditionalFormatting sqref="C235:AP235">
    <cfRule type="expression" dxfId="34" priority="37">
      <formula>$A$235="Ñ Plan c/desc"</formula>
    </cfRule>
  </conditionalFormatting>
  <conditionalFormatting sqref="C235:AP235">
    <cfRule type="expression" dxfId="33" priority="36">
      <formula>$A$235="Família"</formula>
    </cfRule>
  </conditionalFormatting>
  <conditionalFormatting sqref="C236:AP236">
    <cfRule type="expression" dxfId="32" priority="35">
      <formula>$A$236="Planilhado"</formula>
    </cfRule>
  </conditionalFormatting>
  <conditionalFormatting sqref="C236:AP236">
    <cfRule type="expression" dxfId="31" priority="34">
      <formula>$A$236="Ñ Plan s/desc"</formula>
    </cfRule>
  </conditionalFormatting>
  <conditionalFormatting sqref="C236:AP236">
    <cfRule type="expression" dxfId="30" priority="33">
      <formula>$A$236="Advindo"</formula>
    </cfRule>
  </conditionalFormatting>
  <conditionalFormatting sqref="C236:AP236">
    <cfRule type="expression" dxfId="29" priority="32">
      <formula>$A$236="Ñ Plan c/desc"</formula>
    </cfRule>
  </conditionalFormatting>
  <conditionalFormatting sqref="C236:AP236">
    <cfRule type="expression" dxfId="28" priority="31">
      <formula>$A$236="Família"</formula>
    </cfRule>
  </conditionalFormatting>
  <conditionalFormatting sqref="C237:AP237">
    <cfRule type="expression" dxfId="27" priority="30">
      <formula>$A$237="Planilhado"</formula>
    </cfRule>
  </conditionalFormatting>
  <conditionalFormatting sqref="C237:AP237">
    <cfRule type="expression" dxfId="26" priority="29">
      <formula>$A$237="Ñ Plan s/desc"</formula>
    </cfRule>
  </conditionalFormatting>
  <conditionalFormatting sqref="C237:AP237">
    <cfRule type="expression" dxfId="25" priority="28">
      <formula>$A$237="Advindo"</formula>
    </cfRule>
  </conditionalFormatting>
  <conditionalFormatting sqref="C237:AP237">
    <cfRule type="expression" dxfId="24" priority="27">
      <formula>$A$237="Ñ Plan c/desc"</formula>
    </cfRule>
  </conditionalFormatting>
  <conditionalFormatting sqref="C237:AP237">
    <cfRule type="expression" dxfId="23" priority="26">
      <formula>$A$237="Família"</formula>
    </cfRule>
  </conditionalFormatting>
  <conditionalFormatting sqref="C238:AP238">
    <cfRule type="expression" dxfId="22" priority="25">
      <formula>$A$238="Planilhado"</formula>
    </cfRule>
  </conditionalFormatting>
  <conditionalFormatting sqref="C238:AP238">
    <cfRule type="expression" dxfId="21" priority="24">
      <formula>$A$238="Ñ Plan s/desc"</formula>
    </cfRule>
  </conditionalFormatting>
  <conditionalFormatting sqref="C238:AP238">
    <cfRule type="expression" dxfId="20" priority="23">
      <formula>$A$238="Advindo"</formula>
    </cfRule>
  </conditionalFormatting>
  <conditionalFormatting sqref="C238:AP238">
    <cfRule type="expression" dxfId="19" priority="22">
      <formula>$A$238="Ñ Plan c/desc"</formula>
    </cfRule>
  </conditionalFormatting>
  <conditionalFormatting sqref="C238:AP238">
    <cfRule type="expression" dxfId="18" priority="21">
      <formula>$A$238="Família"</formula>
    </cfRule>
  </conditionalFormatting>
  <conditionalFormatting sqref="C239:AP239">
    <cfRule type="expression" dxfId="17" priority="20">
      <formula>$A$239="Planilhado"</formula>
    </cfRule>
  </conditionalFormatting>
  <conditionalFormatting sqref="C239:AP239">
    <cfRule type="expression" dxfId="16" priority="19">
      <formula>$A$239="Ñ Plan s/desc"</formula>
    </cfRule>
  </conditionalFormatting>
  <conditionalFormatting sqref="C239:AP239">
    <cfRule type="expression" dxfId="15" priority="18">
      <formula>$A$239="Advindo"</formula>
    </cfRule>
  </conditionalFormatting>
  <conditionalFormatting sqref="C239:AP239">
    <cfRule type="expression" dxfId="14" priority="17">
      <formula>$A$239="Ñ Plan c/desc"</formula>
    </cfRule>
  </conditionalFormatting>
  <conditionalFormatting sqref="C239:AP239">
    <cfRule type="expression" dxfId="13" priority="16">
      <formula>$A$239="Família"</formula>
    </cfRule>
  </conditionalFormatting>
  <conditionalFormatting sqref="C240:AP240">
    <cfRule type="expression" dxfId="12" priority="15">
      <formula>$A$240="Planilhado"</formula>
    </cfRule>
  </conditionalFormatting>
  <conditionalFormatting sqref="C240:AP240">
    <cfRule type="expression" dxfId="11" priority="14">
      <formula>$A$240="Ñ Plan s/desc"</formula>
    </cfRule>
  </conditionalFormatting>
  <conditionalFormatting sqref="C240:AP240">
    <cfRule type="expression" dxfId="10" priority="13">
      <formula>$A$240="Advindo"</formula>
    </cfRule>
  </conditionalFormatting>
  <conditionalFormatting sqref="C240:AP240">
    <cfRule type="expression" dxfId="9" priority="12">
      <formula>$A$240="Ñ Plan c/desc"</formula>
    </cfRule>
  </conditionalFormatting>
  <conditionalFormatting sqref="C240:AP240">
    <cfRule type="expression" dxfId="8" priority="11">
      <formula>$A$240="Família"</formula>
    </cfRule>
  </conditionalFormatting>
  <conditionalFormatting sqref="F255">
    <cfRule type="expression" dxfId="7" priority="6">
      <formula>$A281="Família"</formula>
    </cfRule>
    <cfRule type="expression" dxfId="6" priority="7">
      <formula>$A281="Advindo"</formula>
    </cfRule>
    <cfRule type="expression" dxfId="5" priority="8">
      <formula>$A281="Ñ Plan s/desc"</formula>
    </cfRule>
    <cfRule type="expression" dxfId="4" priority="9">
      <formula>$A281="Ñ Plan c/desc"</formula>
    </cfRule>
    <cfRule type="expression" priority="10">
      <formula>$A281="Planilhado"</formula>
    </cfRule>
  </conditionalFormatting>
  <conditionalFormatting sqref="F262">
    <cfRule type="expression" dxfId="3" priority="1">
      <formula>$A283="Família"</formula>
    </cfRule>
    <cfRule type="expression" dxfId="2" priority="2">
      <formula>$A283="Advindo"</formula>
    </cfRule>
    <cfRule type="expression" dxfId="1" priority="3">
      <formula>$A283="Ñ Plan s/desc"</formula>
    </cfRule>
    <cfRule type="expression" dxfId="0" priority="4">
      <formula>$A283="Ñ Plan c/desc"</formula>
    </cfRule>
    <cfRule type="expression" priority="5">
      <formula>$A283="Planilhado"</formula>
    </cfRule>
  </conditionalFormatting>
  <dataValidations count="2">
    <dataValidation type="list" allowBlank="1" showInputMessage="1" showErrorMessage="1" sqref="AS10" xr:uid="{00000000-0002-0000-0000-000000000000}">
      <formula1>$D$274:$D$292</formula1>
    </dataValidation>
    <dataValidation type="list" allowBlank="1" showInputMessage="1" showErrorMessage="1" sqref="A1:B1048576" xr:uid="{00000000-0002-0000-0000-000001000000}">
      <formula1>"Planilhado,Ñ Plan c/desc,Ñ Plan s/desc,Família,Advindo"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56" fitToHeight="100" orientation="landscape" r:id="rId1"/>
  <headerFooter alignWithMargins="0">
    <oddFooter>&amp;LREFORMA DE RETROFIT DA FACHADA DO PRÉDIO DO FÓRUM DA COMARCA DE TERESÓPOLIS - PROC: 2019-632310&amp;CDGLOG - DEENG - DIFOB - SEMED (SERVIÇO DE MEDIÇÃO)&amp;R&amp;"Verdana,Normal"&amp;P DE &amp;N</oddFooter>
  </headerFooter>
  <rowBreaks count="1" manualBreakCount="1">
    <brk id="236" min="1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INICIAL</vt:lpstr>
      <vt:lpstr>'MEDIÇÃO INICIAL'!Area_de_impressao</vt:lpstr>
      <vt:lpstr>'MEDIÇÃO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Sandro da Silva Duarte</cp:lastModifiedBy>
  <cp:lastPrinted>2020-05-13T21:04:04Z</cp:lastPrinted>
  <dcterms:created xsi:type="dcterms:W3CDTF">2017-04-06T15:47:26Z</dcterms:created>
  <dcterms:modified xsi:type="dcterms:W3CDTF">2025-05-14T14:41:57Z</dcterms:modified>
</cp:coreProperties>
</file>