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10_REFORMA FACHADAS EMERJ\"/>
    </mc:Choice>
  </mc:AlternateContent>
  <xr:revisionPtr revIDLastSave="0" documentId="13_ncr:1_{771C0291-F3E0-44C9-858A-E3806D43A126}" xr6:coauthVersionLast="36" xr6:coauthVersionMax="36" xr10:uidLastSave="{00000000-0000-0000-0000-000000000000}"/>
  <bookViews>
    <workbookView xWindow="0" yWindow="0" windowWidth="28800" windowHeight="12225" xr2:uid="{C3C9D3A9-D914-4378-B790-D24DEA75E57B}"/>
  </bookViews>
  <sheets>
    <sheet name="MEDIÇÃO FINAL" sheetId="12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FINAL'!$A$12:$AL$304</definedName>
    <definedName name="_PM2" localSheetId="0">#REF!</definedName>
    <definedName name="_PM2">#REF!</definedName>
    <definedName name="_xlnm.Print_Area" localSheetId="0">'MEDIÇÃO FINAL'!$B$1:$AH$304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FINAL'!$8:$11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9" i="12" l="1"/>
  <c r="I15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73" i="12"/>
  <c r="AJ74" i="12"/>
  <c r="AJ75" i="12"/>
  <c r="AJ76" i="12"/>
  <c r="AJ77" i="12"/>
  <c r="AJ78" i="12"/>
  <c r="AJ79" i="12"/>
  <c r="AJ80" i="12"/>
  <c r="AJ81" i="12"/>
  <c r="AJ82" i="12"/>
  <c r="AJ83" i="12"/>
  <c r="AJ84" i="12"/>
  <c r="AJ85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103" i="12"/>
  <c r="AJ104" i="12"/>
  <c r="AJ105" i="12"/>
  <c r="AJ106" i="12"/>
  <c r="AJ107" i="12"/>
  <c r="AJ108" i="12"/>
  <c r="AJ109" i="12"/>
  <c r="AJ110" i="12"/>
  <c r="AJ111" i="12"/>
  <c r="AJ112" i="12"/>
  <c r="AJ113" i="12"/>
  <c r="AJ114" i="12"/>
  <c r="AJ115" i="12"/>
  <c r="AJ116" i="12"/>
  <c r="AJ117" i="12"/>
  <c r="AJ118" i="12"/>
  <c r="AJ119" i="12"/>
  <c r="AJ120" i="12"/>
  <c r="AJ121" i="12"/>
  <c r="AJ122" i="12"/>
  <c r="AJ123" i="12"/>
  <c r="AJ124" i="12"/>
  <c r="AJ125" i="12"/>
  <c r="AJ126" i="12"/>
  <c r="AJ127" i="12"/>
  <c r="AJ128" i="12"/>
  <c r="AJ129" i="12"/>
  <c r="AJ130" i="12"/>
  <c r="AJ131" i="12"/>
  <c r="AJ132" i="12"/>
  <c r="AJ133" i="12"/>
  <c r="AJ134" i="12"/>
  <c r="AJ135" i="12"/>
  <c r="AJ136" i="12"/>
  <c r="AJ137" i="12"/>
  <c r="AJ138" i="12"/>
  <c r="AJ139" i="12"/>
  <c r="AJ140" i="12"/>
  <c r="AJ141" i="12"/>
  <c r="AJ142" i="12"/>
  <c r="AJ143" i="12"/>
  <c r="AJ144" i="12"/>
  <c r="AJ145" i="12"/>
  <c r="AJ146" i="12"/>
  <c r="AJ147" i="12"/>
  <c r="AJ148" i="12"/>
  <c r="AJ149" i="12"/>
  <c r="AJ150" i="12"/>
  <c r="AJ151" i="12"/>
  <c r="AJ152" i="12"/>
  <c r="AJ153" i="12"/>
  <c r="AJ154" i="12"/>
  <c r="AJ155" i="12"/>
  <c r="AJ156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74" i="12"/>
  <c r="AJ175" i="12"/>
  <c r="AJ176" i="12"/>
  <c r="AJ177" i="12"/>
  <c r="AJ178" i="12"/>
  <c r="AJ179" i="12"/>
  <c r="AJ180" i="12"/>
  <c r="AJ181" i="12"/>
  <c r="AJ182" i="12"/>
  <c r="AJ183" i="12"/>
  <c r="AJ184" i="12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8" i="12"/>
  <c r="AJ209" i="12"/>
  <c r="AJ210" i="12"/>
  <c r="AJ211" i="12"/>
  <c r="AJ212" i="12"/>
  <c r="AJ213" i="12"/>
  <c r="AJ214" i="12"/>
  <c r="AJ215" i="12"/>
  <c r="AJ216" i="12"/>
  <c r="AJ217" i="12"/>
  <c r="AJ218" i="12"/>
  <c r="AJ219" i="12"/>
  <c r="AJ220" i="12"/>
  <c r="AJ221" i="12"/>
  <c r="AJ222" i="12"/>
  <c r="AJ223" i="12"/>
  <c r="AJ224" i="12"/>
  <c r="AJ225" i="12"/>
  <c r="AJ226" i="12"/>
  <c r="AJ227" i="12"/>
  <c r="AJ228" i="12"/>
  <c r="AJ229" i="12"/>
  <c r="AJ230" i="12"/>
  <c r="AJ231" i="12"/>
  <c r="AJ232" i="12"/>
  <c r="AJ233" i="12"/>
  <c r="AJ234" i="12"/>
  <c r="AJ235" i="12"/>
  <c r="AJ236" i="12"/>
  <c r="AJ237" i="12"/>
  <c r="AJ238" i="12"/>
  <c r="AJ239" i="12"/>
  <c r="AJ240" i="12"/>
  <c r="AJ241" i="12"/>
  <c r="AJ242" i="12"/>
  <c r="AJ243" i="12"/>
  <c r="AJ244" i="12"/>
  <c r="AJ245" i="12"/>
  <c r="AJ246" i="12"/>
  <c r="AJ247" i="12"/>
  <c r="AJ248" i="12"/>
  <c r="AJ249" i="12"/>
  <c r="AJ250" i="12"/>
  <c r="AJ251" i="12"/>
  <c r="AJ252" i="12"/>
  <c r="AJ253" i="12"/>
  <c r="AJ254" i="12"/>
  <c r="AJ255" i="12"/>
  <c r="AJ256" i="12"/>
  <c r="AJ257" i="12"/>
  <c r="AJ258" i="12"/>
  <c r="AJ259" i="12"/>
  <c r="AJ260" i="12"/>
  <c r="AJ261" i="12"/>
  <c r="AJ262" i="12"/>
  <c r="AJ263" i="12"/>
  <c r="AJ264" i="12"/>
  <c r="AJ265" i="12"/>
  <c r="AJ266" i="12"/>
  <c r="AJ267" i="12"/>
  <c r="AJ268" i="12"/>
  <c r="AJ269" i="12"/>
  <c r="AJ270" i="12"/>
  <c r="AJ271" i="12"/>
  <c r="AJ272" i="12"/>
  <c r="AJ273" i="12"/>
  <c r="AJ274" i="12"/>
  <c r="AJ275" i="12"/>
  <c r="AJ276" i="12"/>
  <c r="AJ277" i="12"/>
  <c r="AJ278" i="12"/>
  <c r="AJ279" i="12"/>
  <c r="AJ280" i="12"/>
  <c r="AJ281" i="12"/>
  <c r="AJ282" i="12"/>
  <c r="AJ283" i="12"/>
  <c r="AJ284" i="12"/>
  <c r="AJ285" i="12"/>
  <c r="AJ286" i="12"/>
  <c r="AJ287" i="12"/>
  <c r="AJ288" i="12"/>
  <c r="AJ289" i="12"/>
  <c r="AJ290" i="12"/>
  <c r="AJ291" i="12"/>
  <c r="AJ292" i="12"/>
  <c r="AJ293" i="12"/>
  <c r="AJ294" i="12"/>
  <c r="AJ295" i="12"/>
  <c r="AJ14" i="12"/>
  <c r="AC37" i="12"/>
  <c r="AC295" i="12"/>
  <c r="AC294" i="12"/>
  <c r="AC293" i="12"/>
  <c r="AC292" i="12"/>
  <c r="AC291" i="12"/>
  <c r="AC290" i="12"/>
  <c r="AC289" i="12"/>
  <c r="AC288" i="12"/>
  <c r="AC287" i="12"/>
  <c r="AC286" i="12"/>
  <c r="AC285" i="12"/>
  <c r="AC284" i="12"/>
  <c r="AC283" i="12"/>
  <c r="AC282" i="12"/>
  <c r="AC281" i="12"/>
  <c r="AC280" i="12"/>
  <c r="AC279" i="12"/>
  <c r="AC278" i="12"/>
  <c r="AC277" i="12"/>
  <c r="AC276" i="12"/>
  <c r="AC275" i="12"/>
  <c r="AC274" i="12"/>
  <c r="AC273" i="12"/>
  <c r="AC272" i="12"/>
  <c r="AC271" i="12"/>
  <c r="AC270" i="12"/>
  <c r="AC269" i="12"/>
  <c r="AC268" i="12"/>
  <c r="AC267" i="12"/>
  <c r="AC266" i="12"/>
  <c r="AC265" i="12"/>
  <c r="AC264" i="12"/>
  <c r="AC263" i="12"/>
  <c r="AC262" i="12"/>
  <c r="AC261" i="12"/>
  <c r="AC260" i="12"/>
  <c r="AC259" i="12"/>
  <c r="AC258" i="12"/>
  <c r="AC257" i="12"/>
  <c r="AC256" i="12"/>
  <c r="AC255" i="12"/>
  <c r="AC254" i="12"/>
  <c r="AC253" i="12"/>
  <c r="AC252" i="12"/>
  <c r="AC251" i="12"/>
  <c r="AC250" i="12"/>
  <c r="AC249" i="12"/>
  <c r="AC248" i="12"/>
  <c r="AC247" i="12"/>
  <c r="AC246" i="12"/>
  <c r="AC245" i="12"/>
  <c r="AC244" i="12"/>
  <c r="AC243" i="12"/>
  <c r="AC242" i="12"/>
  <c r="AC241" i="12"/>
  <c r="AC240" i="12"/>
  <c r="AC239" i="12"/>
  <c r="AC238" i="12"/>
  <c r="AC237" i="12"/>
  <c r="AC236" i="12"/>
  <c r="AC235" i="12"/>
  <c r="AC234" i="12"/>
  <c r="AC233" i="12"/>
  <c r="AC232" i="12"/>
  <c r="AC231" i="12"/>
  <c r="AC230" i="12"/>
  <c r="AC229" i="12"/>
  <c r="AC228" i="12"/>
  <c r="AC227" i="12"/>
  <c r="AC226" i="12"/>
  <c r="AC225" i="12"/>
  <c r="AC224" i="12"/>
  <c r="AC223" i="12"/>
  <c r="AC222" i="12"/>
  <c r="AC221" i="12"/>
  <c r="AC220" i="12"/>
  <c r="AC219" i="12"/>
  <c r="AC218" i="12"/>
  <c r="AC217" i="12"/>
  <c r="AC216" i="12"/>
  <c r="AC215" i="12"/>
  <c r="AC214" i="12"/>
  <c r="AC213" i="12"/>
  <c r="AC212" i="12"/>
  <c r="AC211" i="12"/>
  <c r="AC210" i="12"/>
  <c r="AC209" i="12"/>
  <c r="AC208" i="12"/>
  <c r="AC207" i="12"/>
  <c r="AC206" i="12"/>
  <c r="AC205" i="12"/>
  <c r="AC204" i="12"/>
  <c r="AC203" i="12"/>
  <c r="AC202" i="12"/>
  <c r="AC201" i="12"/>
  <c r="AC200" i="12"/>
  <c r="AC199" i="12"/>
  <c r="AC198" i="12"/>
  <c r="AC197" i="12"/>
  <c r="AC196" i="12"/>
  <c r="AC195" i="12"/>
  <c r="AC194" i="12"/>
  <c r="AC193" i="12"/>
  <c r="AC192" i="12"/>
  <c r="AC191" i="12"/>
  <c r="AC190" i="12"/>
  <c r="AC189" i="12"/>
  <c r="AC188" i="12"/>
  <c r="AC187" i="12"/>
  <c r="AC186" i="12"/>
  <c r="AC185" i="12"/>
  <c r="AC184" i="12"/>
  <c r="AC183" i="12"/>
  <c r="AC182" i="12"/>
  <c r="AC181" i="12"/>
  <c r="AC180" i="12"/>
  <c r="AC179" i="12"/>
  <c r="AC178" i="12"/>
  <c r="AC177" i="12"/>
  <c r="AC176" i="12"/>
  <c r="AC175" i="12"/>
  <c r="AC174" i="12"/>
  <c r="AC173" i="12"/>
  <c r="AC172" i="12"/>
  <c r="AC171" i="12"/>
  <c r="AC170" i="12"/>
  <c r="AC169" i="12"/>
  <c r="AC168" i="12"/>
  <c r="AC167" i="12"/>
  <c r="AC166" i="12"/>
  <c r="AC165" i="12"/>
  <c r="AC164" i="12"/>
  <c r="AC163" i="12"/>
  <c r="AC162" i="12"/>
  <c r="AC161" i="12"/>
  <c r="AC160" i="12"/>
  <c r="AC159" i="12"/>
  <c r="AC158" i="12"/>
  <c r="AC157" i="12"/>
  <c r="AC156" i="12"/>
  <c r="AC155" i="12"/>
  <c r="AC154" i="12"/>
  <c r="AC153" i="12"/>
  <c r="AC152" i="12"/>
  <c r="AC151" i="12"/>
  <c r="AC150" i="12"/>
  <c r="AC149" i="12"/>
  <c r="AC148" i="12"/>
  <c r="AC147" i="12"/>
  <c r="AC146" i="12"/>
  <c r="AC145" i="12"/>
  <c r="AC144" i="12"/>
  <c r="AC143" i="12"/>
  <c r="AC142" i="12"/>
  <c r="AC141" i="12"/>
  <c r="AC140" i="12"/>
  <c r="AC139" i="12"/>
  <c r="AC138" i="12"/>
  <c r="AC137" i="12"/>
  <c r="AC136" i="12"/>
  <c r="AC135" i="12"/>
  <c r="AC134" i="12"/>
  <c r="AC133" i="12"/>
  <c r="AC132" i="12"/>
  <c r="AC131" i="12"/>
  <c r="AC130" i="12"/>
  <c r="AC129" i="12"/>
  <c r="AC128" i="12"/>
  <c r="AC127" i="12"/>
  <c r="AC126" i="12"/>
  <c r="AC125" i="12"/>
  <c r="AC124" i="12"/>
  <c r="AC123" i="12"/>
  <c r="AC122" i="12"/>
  <c r="AC121" i="12"/>
  <c r="AC120" i="12"/>
  <c r="AC119" i="12"/>
  <c r="AC118" i="12"/>
  <c r="AC117" i="12"/>
  <c r="AC116" i="12"/>
  <c r="AC115" i="12"/>
  <c r="AC114" i="12"/>
  <c r="AC113" i="12"/>
  <c r="AC112" i="12"/>
  <c r="AC111" i="12"/>
  <c r="AC110" i="12"/>
  <c r="AC109" i="12"/>
  <c r="AC108" i="12"/>
  <c r="AC107" i="12"/>
  <c r="AC106" i="12"/>
  <c r="AC105" i="12"/>
  <c r="AC104" i="12"/>
  <c r="AC103" i="12"/>
  <c r="AC102" i="12"/>
  <c r="AC101" i="12"/>
  <c r="AC100" i="12"/>
  <c r="AC99" i="12"/>
  <c r="AC98" i="12"/>
  <c r="AC97" i="12"/>
  <c r="AC96" i="12"/>
  <c r="AC95" i="12"/>
  <c r="AC94" i="12"/>
  <c r="AC93" i="12"/>
  <c r="AC92" i="12"/>
  <c r="AC91" i="12"/>
  <c r="AC90" i="12"/>
  <c r="AC89" i="12"/>
  <c r="AC88" i="12"/>
  <c r="AC87" i="12"/>
  <c r="AC86" i="12"/>
  <c r="AC85" i="12"/>
  <c r="AC84" i="12"/>
  <c r="AC83" i="12"/>
  <c r="AC82" i="12"/>
  <c r="AC81" i="12"/>
  <c r="AC80" i="12"/>
  <c r="AC79" i="12"/>
  <c r="AC78" i="12"/>
  <c r="AC77" i="12"/>
  <c r="AC76" i="12"/>
  <c r="AC75" i="12"/>
  <c r="AC74" i="12"/>
  <c r="AC73" i="12"/>
  <c r="AC72" i="12"/>
  <c r="AC71" i="12"/>
  <c r="AC70" i="12"/>
  <c r="AC69" i="12"/>
  <c r="AC68" i="12"/>
  <c r="AC67" i="12"/>
  <c r="AC66" i="12"/>
  <c r="AC65" i="12"/>
  <c r="AC64" i="12"/>
  <c r="AC63" i="12"/>
  <c r="AC62" i="12"/>
  <c r="AC61" i="12"/>
  <c r="AC60" i="12"/>
  <c r="AC59" i="12"/>
  <c r="AC58" i="12"/>
  <c r="AC57" i="12"/>
  <c r="AC56" i="12"/>
  <c r="AC55" i="12"/>
  <c r="AC54" i="12"/>
  <c r="AC53" i="12"/>
  <c r="AC52" i="12"/>
  <c r="AC51" i="12"/>
  <c r="AC50" i="12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8" i="12"/>
  <c r="AC17" i="12"/>
  <c r="AC16" i="12"/>
  <c r="AC15" i="12"/>
  <c r="K38" i="12"/>
  <c r="AD295" i="12"/>
  <c r="AD294" i="12"/>
  <c r="AD293" i="12"/>
  <c r="AD292" i="12"/>
  <c r="AD291" i="12"/>
  <c r="AD290" i="12"/>
  <c r="AD289" i="12"/>
  <c r="AD288" i="12"/>
  <c r="AD287" i="12"/>
  <c r="AD286" i="12"/>
  <c r="AD285" i="12"/>
  <c r="AD284" i="12"/>
  <c r="AD283" i="12"/>
  <c r="AD282" i="12"/>
  <c r="AD281" i="12"/>
  <c r="AD280" i="12"/>
  <c r="AD279" i="12"/>
  <c r="AD278" i="12"/>
  <c r="AD277" i="12"/>
  <c r="AD276" i="12"/>
  <c r="AD275" i="12"/>
  <c r="AD274" i="12"/>
  <c r="AD273" i="12"/>
  <c r="AD272" i="12"/>
  <c r="AD271" i="12"/>
  <c r="AD270" i="12"/>
  <c r="AD269" i="12"/>
  <c r="AD268" i="12"/>
  <c r="AD267" i="12"/>
  <c r="AD266" i="12"/>
  <c r="AD265" i="12"/>
  <c r="AD264" i="12"/>
  <c r="AD263" i="12"/>
  <c r="AD262" i="12"/>
  <c r="AD261" i="12"/>
  <c r="AD260" i="12"/>
  <c r="AD259" i="12"/>
  <c r="AD258" i="12"/>
  <c r="AD257" i="12"/>
  <c r="AD256" i="12"/>
  <c r="AD255" i="12"/>
  <c r="AD254" i="12"/>
  <c r="AD253" i="12"/>
  <c r="AD252" i="12"/>
  <c r="AD251" i="12"/>
  <c r="AD250" i="12"/>
  <c r="AD249" i="12"/>
  <c r="AD248" i="12"/>
  <c r="AD247" i="12"/>
  <c r="AD246" i="12"/>
  <c r="AD245" i="12"/>
  <c r="AD244" i="12"/>
  <c r="AD243" i="12"/>
  <c r="AD242" i="12"/>
  <c r="AD241" i="12"/>
  <c r="AD240" i="12"/>
  <c r="AD239" i="12"/>
  <c r="AD238" i="12"/>
  <c r="AD237" i="12"/>
  <c r="AD236" i="12"/>
  <c r="AD235" i="12"/>
  <c r="AD234" i="12"/>
  <c r="AD233" i="12"/>
  <c r="AD232" i="12"/>
  <c r="AD231" i="12"/>
  <c r="AD230" i="12"/>
  <c r="AD229" i="12"/>
  <c r="AD228" i="12"/>
  <c r="AD227" i="12"/>
  <c r="AD226" i="12"/>
  <c r="AD225" i="12"/>
  <c r="AD224" i="12"/>
  <c r="AD223" i="12"/>
  <c r="AD222" i="12"/>
  <c r="AD221" i="12"/>
  <c r="AD220" i="12"/>
  <c r="AD219" i="12"/>
  <c r="AD218" i="12"/>
  <c r="AD217" i="12"/>
  <c r="AD216" i="12"/>
  <c r="AD215" i="12"/>
  <c r="AD214" i="12"/>
  <c r="AD213" i="12"/>
  <c r="AD212" i="12"/>
  <c r="AD211" i="12"/>
  <c r="AD210" i="12"/>
  <c r="AD209" i="12"/>
  <c r="AD208" i="12"/>
  <c r="AD207" i="12"/>
  <c r="AD206" i="12"/>
  <c r="AD205" i="12"/>
  <c r="AD204" i="12"/>
  <c r="AD203" i="12"/>
  <c r="AD202" i="12"/>
  <c r="AD201" i="12"/>
  <c r="AD200" i="12"/>
  <c r="AD199" i="12"/>
  <c r="AD198" i="12"/>
  <c r="AD197" i="12"/>
  <c r="AD196" i="12"/>
  <c r="AD195" i="12"/>
  <c r="AD194" i="12"/>
  <c r="AD193" i="12"/>
  <c r="AD192" i="12"/>
  <c r="AD191" i="12"/>
  <c r="AD190" i="12"/>
  <c r="AD189" i="12"/>
  <c r="AD188" i="12"/>
  <c r="AD187" i="12"/>
  <c r="AD186" i="12"/>
  <c r="AD185" i="12"/>
  <c r="AD184" i="12"/>
  <c r="AD183" i="12"/>
  <c r="AD182" i="12"/>
  <c r="AD181" i="12"/>
  <c r="AD180" i="12"/>
  <c r="AD179" i="12"/>
  <c r="AD178" i="12"/>
  <c r="AD177" i="12"/>
  <c r="AD176" i="12"/>
  <c r="AD175" i="12"/>
  <c r="AD174" i="12"/>
  <c r="AD173" i="12"/>
  <c r="AD172" i="12"/>
  <c r="AD171" i="12"/>
  <c r="AD170" i="12"/>
  <c r="AD169" i="12"/>
  <c r="AD168" i="12"/>
  <c r="AD167" i="12"/>
  <c r="AD166" i="12"/>
  <c r="AD165" i="12"/>
  <c r="AD164" i="12"/>
  <c r="AD163" i="12"/>
  <c r="AD162" i="12"/>
  <c r="AD161" i="12"/>
  <c r="AD160" i="12"/>
  <c r="AD159" i="12"/>
  <c r="AD158" i="12"/>
  <c r="AD157" i="12"/>
  <c r="AD156" i="12"/>
  <c r="AD155" i="12"/>
  <c r="AD154" i="12"/>
  <c r="AD153" i="12"/>
  <c r="AD152" i="12"/>
  <c r="AD151" i="12"/>
  <c r="AD150" i="12"/>
  <c r="AD149" i="12"/>
  <c r="AD148" i="12"/>
  <c r="AD147" i="12"/>
  <c r="AD146" i="12"/>
  <c r="AD145" i="12"/>
  <c r="AD144" i="12"/>
  <c r="AD143" i="12"/>
  <c r="AD142" i="12"/>
  <c r="AD141" i="12"/>
  <c r="AD140" i="12"/>
  <c r="AD139" i="12"/>
  <c r="AD138" i="12"/>
  <c r="AD137" i="12"/>
  <c r="AD136" i="12"/>
  <c r="AD135" i="12"/>
  <c r="AD134" i="12"/>
  <c r="AD133" i="12"/>
  <c r="AD132" i="12"/>
  <c r="AD131" i="12"/>
  <c r="AD130" i="12"/>
  <c r="AD129" i="12"/>
  <c r="AD128" i="12"/>
  <c r="AD127" i="12"/>
  <c r="AD126" i="12"/>
  <c r="AD125" i="12"/>
  <c r="AD124" i="12"/>
  <c r="AD123" i="12"/>
  <c r="AD122" i="12"/>
  <c r="AD121" i="12"/>
  <c r="AD120" i="12"/>
  <c r="AD119" i="12"/>
  <c r="AD118" i="12"/>
  <c r="AD117" i="12"/>
  <c r="AD116" i="12"/>
  <c r="AD115" i="12"/>
  <c r="AD114" i="12"/>
  <c r="AD113" i="12"/>
  <c r="AD112" i="12"/>
  <c r="AD111" i="12"/>
  <c r="AD110" i="12"/>
  <c r="AD109" i="12"/>
  <c r="AD108" i="12"/>
  <c r="AD107" i="12"/>
  <c r="AD106" i="12"/>
  <c r="AD105" i="12"/>
  <c r="AD104" i="12"/>
  <c r="AD103" i="12"/>
  <c r="AD102" i="12"/>
  <c r="AD101" i="12"/>
  <c r="AD100" i="12"/>
  <c r="AD99" i="12"/>
  <c r="AD98" i="12"/>
  <c r="AD97" i="12"/>
  <c r="AD96" i="12"/>
  <c r="AD95" i="12"/>
  <c r="AD94" i="12"/>
  <c r="AD93" i="12"/>
  <c r="AD92" i="12"/>
  <c r="AD91" i="12"/>
  <c r="AD90" i="12"/>
  <c r="AD89" i="12"/>
  <c r="AD88" i="12"/>
  <c r="AD87" i="12"/>
  <c r="AD86" i="12"/>
  <c r="AD85" i="12"/>
  <c r="AD84" i="12"/>
  <c r="AD83" i="12"/>
  <c r="AD82" i="12"/>
  <c r="AD81" i="12"/>
  <c r="AD80" i="12"/>
  <c r="AD79" i="12"/>
  <c r="AD78" i="12"/>
  <c r="AD77" i="12"/>
  <c r="AD76" i="12"/>
  <c r="AD75" i="12"/>
  <c r="AD74" i="12"/>
  <c r="AD73" i="12"/>
  <c r="AD72" i="12"/>
  <c r="AD71" i="12"/>
  <c r="AD70" i="12"/>
  <c r="AD69" i="12"/>
  <c r="AD68" i="12"/>
  <c r="AD67" i="12"/>
  <c r="AD66" i="12"/>
  <c r="AD65" i="12"/>
  <c r="AD64" i="12"/>
  <c r="AD63" i="12"/>
  <c r="AD62" i="12"/>
  <c r="AD61" i="12"/>
  <c r="AD60" i="12"/>
  <c r="AD59" i="12"/>
  <c r="AD58" i="12"/>
  <c r="AD57" i="12"/>
  <c r="AD56" i="12"/>
  <c r="AD55" i="12"/>
  <c r="AD54" i="12"/>
  <c r="AD53" i="12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14" i="12"/>
  <c r="AD15" i="12"/>
  <c r="AA18" i="12" l="1"/>
  <c r="AA17" i="12"/>
  <c r="AA16" i="12"/>
  <c r="AA260" i="12" l="1"/>
  <c r="AA253" i="12"/>
  <c r="AA154" i="12"/>
  <c r="AA141" i="12"/>
  <c r="AA37" i="12"/>
  <c r="AA295" i="12"/>
  <c r="AA294" i="12"/>
  <c r="AA293" i="12"/>
  <c r="AA292" i="12"/>
  <c r="AA291" i="12"/>
  <c r="AA290" i="12"/>
  <c r="AA289" i="12"/>
  <c r="AA288" i="12"/>
  <c r="AA287" i="12"/>
  <c r="AA286" i="12"/>
  <c r="AA285" i="12"/>
  <c r="AA284" i="12"/>
  <c r="AA283" i="12"/>
  <c r="AA282" i="12"/>
  <c r="AA281" i="12"/>
  <c r="AA280" i="12"/>
  <c r="AA279" i="12"/>
  <c r="AA278" i="12"/>
  <c r="AA277" i="12"/>
  <c r="AA276" i="12"/>
  <c r="AA275" i="12"/>
  <c r="AA274" i="12"/>
  <c r="AA273" i="12"/>
  <c r="AA272" i="12"/>
  <c r="AA271" i="12"/>
  <c r="AA270" i="12"/>
  <c r="AA269" i="12"/>
  <c r="AA268" i="12"/>
  <c r="AA267" i="12"/>
  <c r="AA266" i="12"/>
  <c r="AA265" i="12"/>
  <c r="AA264" i="12"/>
  <c r="AA263" i="12"/>
  <c r="AA262" i="12"/>
  <c r="AA261" i="12"/>
  <c r="AA259" i="12"/>
  <c r="AA258" i="12"/>
  <c r="AA257" i="12"/>
  <c r="AA256" i="12"/>
  <c r="AA255" i="12"/>
  <c r="AA254" i="12"/>
  <c r="AA252" i="12"/>
  <c r="AA251" i="12"/>
  <c r="AA250" i="12"/>
  <c r="AA249" i="12"/>
  <c r="AA248" i="12"/>
  <c r="AA247" i="12"/>
  <c r="AA246" i="12"/>
  <c r="AA245" i="12"/>
  <c r="AA244" i="12"/>
  <c r="AA243" i="12"/>
  <c r="AA242" i="12"/>
  <c r="AA241" i="12"/>
  <c r="AA240" i="12"/>
  <c r="AA239" i="12"/>
  <c r="AA238" i="12"/>
  <c r="AA237" i="12"/>
  <c r="AA236" i="12"/>
  <c r="AA235" i="12"/>
  <c r="AA234" i="12"/>
  <c r="AA233" i="12"/>
  <c r="AA232" i="12"/>
  <c r="AA231" i="12"/>
  <c r="AA230" i="12"/>
  <c r="AA229" i="12"/>
  <c r="AA228" i="12"/>
  <c r="AA227" i="12"/>
  <c r="AA226" i="12"/>
  <c r="AA225" i="12"/>
  <c r="AA224" i="12"/>
  <c r="AA223" i="12"/>
  <c r="AA222" i="12"/>
  <c r="AA221" i="12"/>
  <c r="AA220" i="12"/>
  <c r="AA219" i="12"/>
  <c r="AA218" i="12"/>
  <c r="AA217" i="12"/>
  <c r="AA216" i="12"/>
  <c r="AA215" i="12"/>
  <c r="AA214" i="12"/>
  <c r="AA213" i="12"/>
  <c r="AA212" i="12"/>
  <c r="AA211" i="12"/>
  <c r="AA210" i="12"/>
  <c r="AA209" i="12"/>
  <c r="AA208" i="12"/>
  <c r="AA207" i="12"/>
  <c r="AA206" i="12"/>
  <c r="AA205" i="12"/>
  <c r="AA204" i="12"/>
  <c r="AA203" i="12"/>
  <c r="AA202" i="12"/>
  <c r="AA201" i="12"/>
  <c r="AA200" i="12"/>
  <c r="AA199" i="12"/>
  <c r="AA198" i="12"/>
  <c r="AA197" i="12"/>
  <c r="AA196" i="12"/>
  <c r="AA195" i="12"/>
  <c r="AA194" i="12"/>
  <c r="AA193" i="12"/>
  <c r="AA192" i="12"/>
  <c r="AA191" i="12"/>
  <c r="AA190" i="12"/>
  <c r="AA189" i="12"/>
  <c r="AA188" i="12"/>
  <c r="AA187" i="12"/>
  <c r="AA186" i="12"/>
  <c r="AA185" i="12"/>
  <c r="AA184" i="12"/>
  <c r="AA183" i="12"/>
  <c r="AA182" i="12"/>
  <c r="AA181" i="12"/>
  <c r="AA180" i="12"/>
  <c r="AA179" i="12"/>
  <c r="AA178" i="12"/>
  <c r="AA177" i="12"/>
  <c r="AA176" i="12"/>
  <c r="AA175" i="12"/>
  <c r="AA174" i="12"/>
  <c r="AA173" i="12"/>
  <c r="AA172" i="12"/>
  <c r="AA171" i="12"/>
  <c r="AA170" i="12"/>
  <c r="AA169" i="12"/>
  <c r="AA168" i="12"/>
  <c r="AA167" i="12"/>
  <c r="AA166" i="12"/>
  <c r="AA165" i="12"/>
  <c r="AA164" i="12"/>
  <c r="AA163" i="12"/>
  <c r="AA162" i="12"/>
  <c r="AA161" i="12"/>
  <c r="AA160" i="12"/>
  <c r="AA159" i="12"/>
  <c r="AA158" i="12"/>
  <c r="AA157" i="12"/>
  <c r="AA156" i="12"/>
  <c r="AA155" i="12"/>
  <c r="AA153" i="12"/>
  <c r="AA152" i="12"/>
  <c r="AA151" i="12"/>
  <c r="AA150" i="12"/>
  <c r="AA149" i="12"/>
  <c r="AA148" i="12"/>
  <c r="AA147" i="12"/>
  <c r="AA146" i="12"/>
  <c r="AA145" i="12"/>
  <c r="AA144" i="12"/>
  <c r="AA143" i="12"/>
  <c r="AA142" i="12"/>
  <c r="AA140" i="12"/>
  <c r="AA139" i="12"/>
  <c r="AA138" i="12"/>
  <c r="AA137" i="12"/>
  <c r="AA136" i="12"/>
  <c r="AA135" i="12"/>
  <c r="AA134" i="12"/>
  <c r="AA133" i="12"/>
  <c r="AA132" i="12"/>
  <c r="AA131" i="12"/>
  <c r="AA130" i="12"/>
  <c r="AA129" i="12"/>
  <c r="AA128" i="12"/>
  <c r="AA127" i="12"/>
  <c r="AA126" i="12"/>
  <c r="AA125" i="12"/>
  <c r="AA124" i="12"/>
  <c r="AA123" i="12"/>
  <c r="AA122" i="12"/>
  <c r="AE122" i="12" s="1"/>
  <c r="AA121" i="12"/>
  <c r="AE121" i="12" s="1"/>
  <c r="AA120" i="12"/>
  <c r="AE120" i="12" s="1"/>
  <c r="AA119" i="12"/>
  <c r="AE119" i="12" s="1"/>
  <c r="AA118" i="12"/>
  <c r="AA117" i="12"/>
  <c r="AA116" i="12"/>
  <c r="AA115" i="12"/>
  <c r="AA114" i="12"/>
  <c r="AA113" i="12"/>
  <c r="AA112" i="12"/>
  <c r="AA111" i="12"/>
  <c r="AA110" i="12"/>
  <c r="AA109" i="12"/>
  <c r="AA108" i="12"/>
  <c r="AA107" i="12"/>
  <c r="AA106" i="12"/>
  <c r="AA105" i="12"/>
  <c r="AA104" i="12"/>
  <c r="AA103" i="12"/>
  <c r="AA102" i="12"/>
  <c r="AA101" i="12"/>
  <c r="AA100" i="12"/>
  <c r="AA99" i="12"/>
  <c r="AA98" i="12"/>
  <c r="AA97" i="12"/>
  <c r="AA96" i="12"/>
  <c r="AA95" i="12"/>
  <c r="AA94" i="12"/>
  <c r="AA93" i="12"/>
  <c r="AA92" i="12"/>
  <c r="AA91" i="12"/>
  <c r="AA90" i="12"/>
  <c r="AA89" i="12"/>
  <c r="AA88" i="12"/>
  <c r="AA87" i="12"/>
  <c r="AA86" i="12"/>
  <c r="AA85" i="12"/>
  <c r="AA84" i="12"/>
  <c r="AA83" i="12"/>
  <c r="AA82" i="12"/>
  <c r="AA81" i="12"/>
  <c r="AA80" i="12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5" i="12"/>
  <c r="AK122" i="12" l="1"/>
  <c r="AK121" i="12"/>
  <c r="AK120" i="12"/>
  <c r="AK119" i="12"/>
  <c r="K122" i="12"/>
  <c r="AG122" i="12" s="1"/>
  <c r="I122" i="12"/>
  <c r="AF122" i="12" s="1"/>
  <c r="K121" i="12"/>
  <c r="AG121" i="12" s="1"/>
  <c r="I121" i="12"/>
  <c r="AF121" i="12" s="1"/>
  <c r="K120" i="12"/>
  <c r="AG120" i="12" s="1"/>
  <c r="I120" i="12"/>
  <c r="AF120" i="12" s="1"/>
  <c r="K119" i="12"/>
  <c r="AG119" i="12" s="1"/>
  <c r="I119" i="12"/>
  <c r="AF119" i="12" s="1"/>
  <c r="I38" i="12"/>
  <c r="AF38" i="12" s="1"/>
  <c r="I37" i="12"/>
  <c r="AF37" i="12" s="1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78" i="12"/>
  <c r="K277" i="12"/>
  <c r="K276" i="12"/>
  <c r="K275" i="12"/>
  <c r="K274" i="12"/>
  <c r="K273" i="12"/>
  <c r="K272" i="12"/>
  <c r="K271" i="12"/>
  <c r="K270" i="12"/>
  <c r="K269" i="12"/>
  <c r="K268" i="12"/>
  <c r="K267" i="12"/>
  <c r="K266" i="12"/>
  <c r="K265" i="12"/>
  <c r="K264" i="12"/>
  <c r="K263" i="12"/>
  <c r="K262" i="12"/>
  <c r="K261" i="12"/>
  <c r="K260" i="12"/>
  <c r="K259" i="12"/>
  <c r="K258" i="12"/>
  <c r="K257" i="12"/>
  <c r="K256" i="12"/>
  <c r="K255" i="12"/>
  <c r="K254" i="12"/>
  <c r="K253" i="12"/>
  <c r="K252" i="12"/>
  <c r="K251" i="12"/>
  <c r="K250" i="12"/>
  <c r="K249" i="12"/>
  <c r="K248" i="12"/>
  <c r="K247" i="12"/>
  <c r="K246" i="12"/>
  <c r="K245" i="12"/>
  <c r="K244" i="12"/>
  <c r="K243" i="12"/>
  <c r="K242" i="12"/>
  <c r="K241" i="12"/>
  <c r="K240" i="12"/>
  <c r="K239" i="12"/>
  <c r="K238" i="12"/>
  <c r="K237" i="12"/>
  <c r="K236" i="12"/>
  <c r="K235" i="12"/>
  <c r="K234" i="12"/>
  <c r="K233" i="12"/>
  <c r="K232" i="12"/>
  <c r="K231" i="12"/>
  <c r="K230" i="12"/>
  <c r="K229" i="12"/>
  <c r="K228" i="12"/>
  <c r="K227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AF15" i="12"/>
  <c r="Y295" i="12"/>
  <c r="W295" i="12"/>
  <c r="U295" i="12"/>
  <c r="S295" i="12"/>
  <c r="Q295" i="12"/>
  <c r="O295" i="12"/>
  <c r="M295" i="12"/>
  <c r="I295" i="12"/>
  <c r="AF295" i="12" s="1"/>
  <c r="Y294" i="12"/>
  <c r="W294" i="12"/>
  <c r="U294" i="12"/>
  <c r="S294" i="12"/>
  <c r="Q294" i="12"/>
  <c r="O294" i="12"/>
  <c r="M294" i="12"/>
  <c r="I294" i="12"/>
  <c r="AF294" i="12" s="1"/>
  <c r="Y293" i="12"/>
  <c r="W293" i="12"/>
  <c r="U293" i="12"/>
  <c r="S293" i="12"/>
  <c r="Q293" i="12"/>
  <c r="O293" i="12"/>
  <c r="M293" i="12"/>
  <c r="I293" i="12"/>
  <c r="AF293" i="12" s="1"/>
  <c r="Y292" i="12"/>
  <c r="W292" i="12"/>
  <c r="U292" i="12"/>
  <c r="S292" i="12"/>
  <c r="Q292" i="12"/>
  <c r="O292" i="12"/>
  <c r="M292" i="12"/>
  <c r="I292" i="12"/>
  <c r="AF292" i="12" s="1"/>
  <c r="Y291" i="12"/>
  <c r="W291" i="12"/>
  <c r="U291" i="12"/>
  <c r="S291" i="12"/>
  <c r="Q291" i="12"/>
  <c r="O291" i="12"/>
  <c r="M291" i="12"/>
  <c r="I291" i="12"/>
  <c r="AF291" i="12" s="1"/>
  <c r="Y290" i="12"/>
  <c r="W290" i="12"/>
  <c r="U290" i="12"/>
  <c r="S290" i="12"/>
  <c r="Q290" i="12"/>
  <c r="O290" i="12"/>
  <c r="M290" i="12"/>
  <c r="I290" i="12"/>
  <c r="AF290" i="12" s="1"/>
  <c r="Y289" i="12"/>
  <c r="W289" i="12"/>
  <c r="U289" i="12"/>
  <c r="S289" i="12"/>
  <c r="Q289" i="12"/>
  <c r="O289" i="12"/>
  <c r="M289" i="12"/>
  <c r="I289" i="12"/>
  <c r="AF289" i="12" s="1"/>
  <c r="Y288" i="12"/>
  <c r="W288" i="12"/>
  <c r="U288" i="12"/>
  <c r="S288" i="12"/>
  <c r="Q288" i="12"/>
  <c r="O288" i="12"/>
  <c r="M288" i="12"/>
  <c r="I288" i="12"/>
  <c r="AF288" i="12" s="1"/>
  <c r="Y287" i="12"/>
  <c r="W287" i="12"/>
  <c r="U287" i="12"/>
  <c r="S287" i="12"/>
  <c r="Q287" i="12"/>
  <c r="O287" i="12"/>
  <c r="M287" i="12"/>
  <c r="I287" i="12"/>
  <c r="AF287" i="12" s="1"/>
  <c r="Y286" i="12"/>
  <c r="W286" i="12"/>
  <c r="U286" i="12"/>
  <c r="S286" i="12"/>
  <c r="Q286" i="12"/>
  <c r="O286" i="12"/>
  <c r="M286" i="12"/>
  <c r="I286" i="12"/>
  <c r="AF286" i="12" s="1"/>
  <c r="Y285" i="12"/>
  <c r="W285" i="12"/>
  <c r="U285" i="12"/>
  <c r="S285" i="12"/>
  <c r="Q285" i="12"/>
  <c r="O285" i="12"/>
  <c r="M285" i="12"/>
  <c r="I285" i="12"/>
  <c r="AF285" i="12" s="1"/>
  <c r="Y284" i="12"/>
  <c r="W284" i="12"/>
  <c r="U284" i="12"/>
  <c r="S284" i="12"/>
  <c r="Q284" i="12"/>
  <c r="O284" i="12"/>
  <c r="M284" i="12"/>
  <c r="I284" i="12"/>
  <c r="AF284" i="12" s="1"/>
  <c r="Y283" i="12"/>
  <c r="W283" i="12"/>
  <c r="U283" i="12"/>
  <c r="S283" i="12"/>
  <c r="Q283" i="12"/>
  <c r="O283" i="12"/>
  <c r="M283" i="12"/>
  <c r="I283" i="12"/>
  <c r="AF283" i="12" s="1"/>
  <c r="Y282" i="12"/>
  <c r="W282" i="12"/>
  <c r="U282" i="12"/>
  <c r="S282" i="12"/>
  <c r="Q282" i="12"/>
  <c r="O282" i="12"/>
  <c r="M282" i="12"/>
  <c r="I282" i="12"/>
  <c r="AF282" i="12" s="1"/>
  <c r="Y281" i="12"/>
  <c r="W281" i="12"/>
  <c r="U281" i="12"/>
  <c r="S281" i="12"/>
  <c r="Q281" i="12"/>
  <c r="O281" i="12"/>
  <c r="M281" i="12"/>
  <c r="I281" i="12"/>
  <c r="AF281" i="12" s="1"/>
  <c r="Y280" i="12"/>
  <c r="W280" i="12"/>
  <c r="U280" i="12"/>
  <c r="S280" i="12"/>
  <c r="Q280" i="12"/>
  <c r="O280" i="12"/>
  <c r="M280" i="12"/>
  <c r="I280" i="12"/>
  <c r="AF280" i="12" s="1"/>
  <c r="Y279" i="12"/>
  <c r="W279" i="12"/>
  <c r="U279" i="12"/>
  <c r="S279" i="12"/>
  <c r="Q279" i="12"/>
  <c r="O279" i="12"/>
  <c r="M279" i="12"/>
  <c r="I279" i="12"/>
  <c r="AF279" i="12" s="1"/>
  <c r="Y278" i="12"/>
  <c r="W278" i="12"/>
  <c r="U278" i="12"/>
  <c r="S278" i="12"/>
  <c r="Q278" i="12"/>
  <c r="O278" i="12"/>
  <c r="M278" i="12"/>
  <c r="I278" i="12"/>
  <c r="AF278" i="12" s="1"/>
  <c r="Y277" i="12"/>
  <c r="W277" i="12"/>
  <c r="U277" i="12"/>
  <c r="S277" i="12"/>
  <c r="Q277" i="12"/>
  <c r="O277" i="12"/>
  <c r="M277" i="12"/>
  <c r="I277" i="12"/>
  <c r="AF277" i="12" s="1"/>
  <c r="Y276" i="12"/>
  <c r="W276" i="12"/>
  <c r="U276" i="12"/>
  <c r="S276" i="12"/>
  <c r="Q276" i="12"/>
  <c r="O276" i="12"/>
  <c r="M276" i="12"/>
  <c r="I276" i="12"/>
  <c r="AF276" i="12" s="1"/>
  <c r="Y275" i="12"/>
  <c r="W275" i="12"/>
  <c r="U275" i="12"/>
  <c r="S275" i="12"/>
  <c r="Q275" i="12"/>
  <c r="O275" i="12"/>
  <c r="M275" i="12"/>
  <c r="I275" i="12"/>
  <c r="AF275" i="12" s="1"/>
  <c r="Y274" i="12"/>
  <c r="W274" i="12"/>
  <c r="U274" i="12"/>
  <c r="S274" i="12"/>
  <c r="Q274" i="12"/>
  <c r="O274" i="12"/>
  <c r="M274" i="12"/>
  <c r="I274" i="12"/>
  <c r="AF274" i="12" s="1"/>
  <c r="Y273" i="12"/>
  <c r="W273" i="12"/>
  <c r="U273" i="12"/>
  <c r="S273" i="12"/>
  <c r="Q273" i="12"/>
  <c r="O273" i="12"/>
  <c r="I273" i="12"/>
  <c r="AF273" i="12" s="1"/>
  <c r="Y272" i="12"/>
  <c r="W272" i="12"/>
  <c r="U272" i="12"/>
  <c r="S272" i="12"/>
  <c r="Q272" i="12"/>
  <c r="O272" i="12"/>
  <c r="M272" i="12"/>
  <c r="I272" i="12"/>
  <c r="AF272" i="12" s="1"/>
  <c r="Y271" i="12"/>
  <c r="W271" i="12"/>
  <c r="U271" i="12"/>
  <c r="S271" i="12"/>
  <c r="Q271" i="12"/>
  <c r="O271" i="12"/>
  <c r="M271" i="12"/>
  <c r="I271" i="12"/>
  <c r="AF271" i="12" s="1"/>
  <c r="Y270" i="12"/>
  <c r="W270" i="12"/>
  <c r="U270" i="12"/>
  <c r="S270" i="12"/>
  <c r="Q270" i="12"/>
  <c r="O270" i="12"/>
  <c r="M270" i="12"/>
  <c r="I270" i="12"/>
  <c r="AF270" i="12" s="1"/>
  <c r="Y269" i="12"/>
  <c r="W269" i="12"/>
  <c r="U269" i="12"/>
  <c r="S269" i="12"/>
  <c r="Q269" i="12"/>
  <c r="O269" i="12"/>
  <c r="M269" i="12"/>
  <c r="I269" i="12"/>
  <c r="AF269" i="12" s="1"/>
  <c r="Y268" i="12"/>
  <c r="W268" i="12"/>
  <c r="U268" i="12"/>
  <c r="S268" i="12"/>
  <c r="Q268" i="12"/>
  <c r="O268" i="12"/>
  <c r="M268" i="12"/>
  <c r="I268" i="12"/>
  <c r="AF268" i="12" s="1"/>
  <c r="Y267" i="12"/>
  <c r="W267" i="12"/>
  <c r="U267" i="12"/>
  <c r="S267" i="12"/>
  <c r="Q267" i="12"/>
  <c r="O267" i="12"/>
  <c r="M267" i="12"/>
  <c r="I267" i="12"/>
  <c r="AF267" i="12" s="1"/>
  <c r="Y266" i="12"/>
  <c r="W266" i="12"/>
  <c r="U266" i="12"/>
  <c r="S266" i="12"/>
  <c r="Q266" i="12"/>
  <c r="O266" i="12"/>
  <c r="M266" i="12"/>
  <c r="I266" i="12"/>
  <c r="AF266" i="12" s="1"/>
  <c r="Y265" i="12"/>
  <c r="W265" i="12"/>
  <c r="U265" i="12"/>
  <c r="S265" i="12"/>
  <c r="Q265" i="12"/>
  <c r="O265" i="12"/>
  <c r="M265" i="12"/>
  <c r="I265" i="12"/>
  <c r="AF265" i="12" s="1"/>
  <c r="Y264" i="12"/>
  <c r="W264" i="12"/>
  <c r="U264" i="12"/>
  <c r="S264" i="12"/>
  <c r="Q264" i="12"/>
  <c r="O264" i="12"/>
  <c r="M264" i="12"/>
  <c r="I264" i="12"/>
  <c r="AF264" i="12" s="1"/>
  <c r="Y263" i="12"/>
  <c r="W263" i="12"/>
  <c r="U263" i="12"/>
  <c r="S263" i="12"/>
  <c r="Q263" i="12"/>
  <c r="O263" i="12"/>
  <c r="M263" i="12"/>
  <c r="I263" i="12"/>
  <c r="AF263" i="12" s="1"/>
  <c r="Y262" i="12"/>
  <c r="W262" i="12"/>
  <c r="U262" i="12"/>
  <c r="S262" i="12"/>
  <c r="Q262" i="12"/>
  <c r="O262" i="12"/>
  <c r="M262" i="12"/>
  <c r="I262" i="12"/>
  <c r="AF262" i="12" s="1"/>
  <c r="Y261" i="12"/>
  <c r="W261" i="12"/>
  <c r="U261" i="12"/>
  <c r="S261" i="12"/>
  <c r="Q261" i="12"/>
  <c r="O261" i="12"/>
  <c r="M261" i="12"/>
  <c r="I261" i="12"/>
  <c r="AF261" i="12" s="1"/>
  <c r="Y260" i="12"/>
  <c r="W260" i="12"/>
  <c r="U260" i="12"/>
  <c r="S260" i="12"/>
  <c r="Q260" i="12"/>
  <c r="O260" i="12"/>
  <c r="M260" i="12"/>
  <c r="I260" i="12"/>
  <c r="AF260" i="12" s="1"/>
  <c r="Y259" i="12"/>
  <c r="W259" i="12"/>
  <c r="U259" i="12"/>
  <c r="S259" i="12"/>
  <c r="Q259" i="12"/>
  <c r="O259" i="12"/>
  <c r="M259" i="12"/>
  <c r="I259" i="12"/>
  <c r="AF259" i="12" s="1"/>
  <c r="Y258" i="12"/>
  <c r="W258" i="12"/>
  <c r="U258" i="12"/>
  <c r="S258" i="12"/>
  <c r="Q258" i="12"/>
  <c r="O258" i="12"/>
  <c r="M258" i="12"/>
  <c r="I258" i="12"/>
  <c r="AF258" i="12" s="1"/>
  <c r="Y257" i="12"/>
  <c r="W257" i="12"/>
  <c r="U257" i="12"/>
  <c r="S257" i="12"/>
  <c r="Q257" i="12"/>
  <c r="O257" i="12"/>
  <c r="M257" i="12"/>
  <c r="I257" i="12"/>
  <c r="AF257" i="12" s="1"/>
  <c r="Y256" i="12"/>
  <c r="W256" i="12"/>
  <c r="U256" i="12"/>
  <c r="S256" i="12"/>
  <c r="Q256" i="12"/>
  <c r="O256" i="12"/>
  <c r="M256" i="12"/>
  <c r="I256" i="12"/>
  <c r="AF256" i="12" s="1"/>
  <c r="Y255" i="12"/>
  <c r="W255" i="12"/>
  <c r="U255" i="12"/>
  <c r="S255" i="12"/>
  <c r="Q255" i="12"/>
  <c r="O255" i="12"/>
  <c r="M255" i="12"/>
  <c r="I255" i="12"/>
  <c r="AF255" i="12" s="1"/>
  <c r="Y254" i="12"/>
  <c r="W254" i="12"/>
  <c r="U254" i="12"/>
  <c r="S254" i="12"/>
  <c r="Q254" i="12"/>
  <c r="O254" i="12"/>
  <c r="M254" i="12"/>
  <c r="I254" i="12"/>
  <c r="AF254" i="12" s="1"/>
  <c r="Y253" i="12"/>
  <c r="W253" i="12"/>
  <c r="U253" i="12"/>
  <c r="S253" i="12"/>
  <c r="Q253" i="12"/>
  <c r="O253" i="12"/>
  <c r="M253" i="12"/>
  <c r="I253" i="12"/>
  <c r="AF253" i="12" s="1"/>
  <c r="Y252" i="12"/>
  <c r="W252" i="12"/>
  <c r="U252" i="12"/>
  <c r="S252" i="12"/>
  <c r="Q252" i="12"/>
  <c r="O252" i="12"/>
  <c r="M252" i="12"/>
  <c r="I252" i="12"/>
  <c r="AF252" i="12" s="1"/>
  <c r="Y251" i="12"/>
  <c r="W251" i="12"/>
  <c r="U251" i="12"/>
  <c r="S251" i="12"/>
  <c r="Q251" i="12"/>
  <c r="O251" i="12"/>
  <c r="M251" i="12"/>
  <c r="I251" i="12"/>
  <c r="AF251" i="12" s="1"/>
  <c r="Y250" i="12"/>
  <c r="W250" i="12"/>
  <c r="U250" i="12"/>
  <c r="S250" i="12"/>
  <c r="Q250" i="12"/>
  <c r="O250" i="12"/>
  <c r="M250" i="12"/>
  <c r="I250" i="12"/>
  <c r="AF250" i="12" s="1"/>
  <c r="Y249" i="12"/>
  <c r="W249" i="12"/>
  <c r="U249" i="12"/>
  <c r="S249" i="12"/>
  <c r="Q249" i="12"/>
  <c r="O249" i="12"/>
  <c r="M249" i="12"/>
  <c r="I249" i="12"/>
  <c r="AF249" i="12" s="1"/>
  <c r="Y248" i="12"/>
  <c r="W248" i="12"/>
  <c r="U248" i="12"/>
  <c r="S248" i="12"/>
  <c r="Q248" i="12"/>
  <c r="O248" i="12"/>
  <c r="M248" i="12"/>
  <c r="I248" i="12"/>
  <c r="AF248" i="12" s="1"/>
  <c r="Y247" i="12"/>
  <c r="W247" i="12"/>
  <c r="U247" i="12"/>
  <c r="S247" i="12"/>
  <c r="Q247" i="12"/>
  <c r="O247" i="12"/>
  <c r="M247" i="12"/>
  <c r="I247" i="12"/>
  <c r="AF247" i="12" s="1"/>
  <c r="Y246" i="12"/>
  <c r="W246" i="12"/>
  <c r="U246" i="12"/>
  <c r="S246" i="12"/>
  <c r="Q246" i="12"/>
  <c r="O246" i="12"/>
  <c r="M246" i="12"/>
  <c r="I246" i="12"/>
  <c r="AF246" i="12" s="1"/>
  <c r="Y245" i="12"/>
  <c r="W245" i="12"/>
  <c r="U245" i="12"/>
  <c r="S245" i="12"/>
  <c r="Q245" i="12"/>
  <c r="O245" i="12"/>
  <c r="M245" i="12"/>
  <c r="I245" i="12"/>
  <c r="AF245" i="12" s="1"/>
  <c r="Y244" i="12"/>
  <c r="W244" i="12"/>
  <c r="U244" i="12"/>
  <c r="S244" i="12"/>
  <c r="Q244" i="12"/>
  <c r="O244" i="12"/>
  <c r="M244" i="12"/>
  <c r="I244" i="12"/>
  <c r="AF244" i="12" s="1"/>
  <c r="Y243" i="12"/>
  <c r="W243" i="12"/>
  <c r="U243" i="12"/>
  <c r="S243" i="12"/>
  <c r="Q243" i="12"/>
  <c r="O243" i="12"/>
  <c r="M243" i="12"/>
  <c r="I243" i="12"/>
  <c r="AF243" i="12" s="1"/>
  <c r="Y242" i="12"/>
  <c r="W242" i="12"/>
  <c r="U242" i="12"/>
  <c r="S242" i="12"/>
  <c r="Q242" i="12"/>
  <c r="O242" i="12"/>
  <c r="M242" i="12"/>
  <c r="I242" i="12"/>
  <c r="AF242" i="12" s="1"/>
  <c r="Y241" i="12"/>
  <c r="W241" i="12"/>
  <c r="U241" i="12"/>
  <c r="S241" i="12"/>
  <c r="Q241" i="12"/>
  <c r="O241" i="12"/>
  <c r="M241" i="12"/>
  <c r="I241" i="12"/>
  <c r="AF241" i="12" s="1"/>
  <c r="Y240" i="12"/>
  <c r="W240" i="12"/>
  <c r="U240" i="12"/>
  <c r="S240" i="12"/>
  <c r="Q240" i="12"/>
  <c r="O240" i="12"/>
  <c r="M240" i="12"/>
  <c r="I240" i="12"/>
  <c r="AF240" i="12" s="1"/>
  <c r="Y239" i="12"/>
  <c r="W239" i="12"/>
  <c r="U239" i="12"/>
  <c r="S239" i="12"/>
  <c r="Q239" i="12"/>
  <c r="O239" i="12"/>
  <c r="M239" i="12"/>
  <c r="I239" i="12"/>
  <c r="AF239" i="12" s="1"/>
  <c r="Y238" i="12"/>
  <c r="W238" i="12"/>
  <c r="U238" i="12"/>
  <c r="S238" i="12"/>
  <c r="Q238" i="12"/>
  <c r="O238" i="12"/>
  <c r="M238" i="12"/>
  <c r="I238" i="12"/>
  <c r="AF238" i="12" s="1"/>
  <c r="Y237" i="12"/>
  <c r="W237" i="12"/>
  <c r="U237" i="12"/>
  <c r="S237" i="12"/>
  <c r="Q237" i="12"/>
  <c r="O237" i="12"/>
  <c r="M237" i="12"/>
  <c r="I237" i="12"/>
  <c r="AF237" i="12" s="1"/>
  <c r="Y236" i="12"/>
  <c r="W236" i="12"/>
  <c r="U236" i="12"/>
  <c r="S236" i="12"/>
  <c r="Q236" i="12"/>
  <c r="O236" i="12"/>
  <c r="M236" i="12"/>
  <c r="I236" i="12"/>
  <c r="AF236" i="12" s="1"/>
  <c r="Y235" i="12"/>
  <c r="W235" i="12"/>
  <c r="U235" i="12"/>
  <c r="S235" i="12"/>
  <c r="Q235" i="12"/>
  <c r="O235" i="12"/>
  <c r="M235" i="12"/>
  <c r="I235" i="12"/>
  <c r="AF235" i="12" s="1"/>
  <c r="Y234" i="12"/>
  <c r="W234" i="12"/>
  <c r="U234" i="12"/>
  <c r="S234" i="12"/>
  <c r="Q234" i="12"/>
  <c r="O234" i="12"/>
  <c r="M234" i="12"/>
  <c r="I234" i="12"/>
  <c r="AF234" i="12" s="1"/>
  <c r="Y233" i="12"/>
  <c r="W233" i="12"/>
  <c r="U233" i="12"/>
  <c r="S233" i="12"/>
  <c r="Q233" i="12"/>
  <c r="O233" i="12"/>
  <c r="M233" i="12"/>
  <c r="I233" i="12"/>
  <c r="AF233" i="12" s="1"/>
  <c r="Y232" i="12"/>
  <c r="W232" i="12"/>
  <c r="U232" i="12"/>
  <c r="S232" i="12"/>
  <c r="Q232" i="12"/>
  <c r="O232" i="12"/>
  <c r="M232" i="12"/>
  <c r="I232" i="12"/>
  <c r="AF232" i="12" s="1"/>
  <c r="Y231" i="12"/>
  <c r="W231" i="12"/>
  <c r="U231" i="12"/>
  <c r="S231" i="12"/>
  <c r="Q231" i="12"/>
  <c r="O231" i="12"/>
  <c r="M231" i="12"/>
  <c r="I231" i="12"/>
  <c r="AF231" i="12" s="1"/>
  <c r="Y230" i="12"/>
  <c r="W230" i="12"/>
  <c r="U230" i="12"/>
  <c r="S230" i="12"/>
  <c r="Q230" i="12"/>
  <c r="O230" i="12"/>
  <c r="M230" i="12"/>
  <c r="I230" i="12"/>
  <c r="AF230" i="12" s="1"/>
  <c r="Y229" i="12"/>
  <c r="W229" i="12"/>
  <c r="U229" i="12"/>
  <c r="S229" i="12"/>
  <c r="Q229" i="12"/>
  <c r="O229" i="12"/>
  <c r="M229" i="12"/>
  <c r="I229" i="12"/>
  <c r="AF229" i="12" s="1"/>
  <c r="Y228" i="12"/>
  <c r="W228" i="12"/>
  <c r="U228" i="12"/>
  <c r="S228" i="12"/>
  <c r="Q228" i="12"/>
  <c r="O228" i="12"/>
  <c r="M228" i="12"/>
  <c r="I228" i="12"/>
  <c r="AF228" i="12" s="1"/>
  <c r="Y227" i="12"/>
  <c r="W227" i="12"/>
  <c r="U227" i="12"/>
  <c r="S227" i="12"/>
  <c r="Q227" i="12"/>
  <c r="O227" i="12"/>
  <c r="M227" i="12"/>
  <c r="I227" i="12"/>
  <c r="AF227" i="12" s="1"/>
  <c r="Y226" i="12"/>
  <c r="W226" i="12"/>
  <c r="U226" i="12"/>
  <c r="S226" i="12"/>
  <c r="Q226" i="12"/>
  <c r="O226" i="12"/>
  <c r="M226" i="12"/>
  <c r="I226" i="12"/>
  <c r="AF226" i="12" s="1"/>
  <c r="Y225" i="12"/>
  <c r="W225" i="12"/>
  <c r="U225" i="12"/>
  <c r="S225" i="12"/>
  <c r="Q225" i="12"/>
  <c r="O225" i="12"/>
  <c r="M225" i="12"/>
  <c r="I225" i="12"/>
  <c r="AF225" i="12" s="1"/>
  <c r="Y224" i="12"/>
  <c r="W224" i="12"/>
  <c r="U224" i="12"/>
  <c r="S224" i="12"/>
  <c r="Q224" i="12"/>
  <c r="O224" i="12"/>
  <c r="M224" i="12"/>
  <c r="I224" i="12"/>
  <c r="AF224" i="12" s="1"/>
  <c r="Y223" i="12"/>
  <c r="W223" i="12"/>
  <c r="U223" i="12"/>
  <c r="S223" i="12"/>
  <c r="Q223" i="12"/>
  <c r="O223" i="12"/>
  <c r="M223" i="12"/>
  <c r="I223" i="12"/>
  <c r="AF223" i="12" s="1"/>
  <c r="Y222" i="12"/>
  <c r="W222" i="12"/>
  <c r="U222" i="12"/>
  <c r="S222" i="12"/>
  <c r="Q222" i="12"/>
  <c r="O222" i="12"/>
  <c r="M222" i="12"/>
  <c r="I222" i="12"/>
  <c r="AF222" i="12" s="1"/>
  <c r="Y221" i="12"/>
  <c r="W221" i="12"/>
  <c r="U221" i="12"/>
  <c r="S221" i="12"/>
  <c r="Q221" i="12"/>
  <c r="O221" i="12"/>
  <c r="M221" i="12"/>
  <c r="I221" i="12"/>
  <c r="AF221" i="12" s="1"/>
  <c r="Y220" i="12"/>
  <c r="W220" i="12"/>
  <c r="U220" i="12"/>
  <c r="S220" i="12"/>
  <c r="Q220" i="12"/>
  <c r="O220" i="12"/>
  <c r="M220" i="12"/>
  <c r="I220" i="12"/>
  <c r="AF220" i="12" s="1"/>
  <c r="Y219" i="12"/>
  <c r="W219" i="12"/>
  <c r="U219" i="12"/>
  <c r="S219" i="12"/>
  <c r="Q219" i="12"/>
  <c r="O219" i="12"/>
  <c r="M219" i="12"/>
  <c r="I219" i="12"/>
  <c r="AF219" i="12" s="1"/>
  <c r="Y218" i="12"/>
  <c r="W218" i="12"/>
  <c r="U218" i="12"/>
  <c r="S218" i="12"/>
  <c r="Q218" i="12"/>
  <c r="O218" i="12"/>
  <c r="M218" i="12"/>
  <c r="I218" i="12"/>
  <c r="AF218" i="12" s="1"/>
  <c r="Y217" i="12"/>
  <c r="W217" i="12"/>
  <c r="U217" i="12"/>
  <c r="S217" i="12"/>
  <c r="Q217" i="12"/>
  <c r="O217" i="12"/>
  <c r="M217" i="12"/>
  <c r="I217" i="12"/>
  <c r="AF217" i="12" s="1"/>
  <c r="Y216" i="12"/>
  <c r="W216" i="12"/>
  <c r="U216" i="12"/>
  <c r="S216" i="12"/>
  <c r="Q216" i="12"/>
  <c r="O216" i="12"/>
  <c r="M216" i="12"/>
  <c r="I216" i="12"/>
  <c r="AF216" i="12" s="1"/>
  <c r="Y215" i="12"/>
  <c r="W215" i="12"/>
  <c r="U215" i="12"/>
  <c r="S215" i="12"/>
  <c r="Q215" i="12"/>
  <c r="O215" i="12"/>
  <c r="M215" i="12"/>
  <c r="I215" i="12"/>
  <c r="AF215" i="12" s="1"/>
  <c r="Y214" i="12"/>
  <c r="W214" i="12"/>
  <c r="U214" i="12"/>
  <c r="S214" i="12"/>
  <c r="Q214" i="12"/>
  <c r="O214" i="12"/>
  <c r="M214" i="12"/>
  <c r="I214" i="12"/>
  <c r="AF214" i="12" s="1"/>
  <c r="Y213" i="12"/>
  <c r="W213" i="12"/>
  <c r="U213" i="12"/>
  <c r="S213" i="12"/>
  <c r="Q213" i="12"/>
  <c r="O213" i="12"/>
  <c r="M213" i="12"/>
  <c r="I213" i="12"/>
  <c r="AF213" i="12" s="1"/>
  <c r="Y212" i="12"/>
  <c r="W212" i="12"/>
  <c r="U212" i="12"/>
  <c r="S212" i="12"/>
  <c r="Q212" i="12"/>
  <c r="O212" i="12"/>
  <c r="M212" i="12"/>
  <c r="I212" i="12"/>
  <c r="AF212" i="12" s="1"/>
  <c r="Y211" i="12"/>
  <c r="W211" i="12"/>
  <c r="U211" i="12"/>
  <c r="S211" i="12"/>
  <c r="Q211" i="12"/>
  <c r="O211" i="12"/>
  <c r="M211" i="12"/>
  <c r="I211" i="12"/>
  <c r="AF211" i="12" s="1"/>
  <c r="Y210" i="12"/>
  <c r="W210" i="12"/>
  <c r="U210" i="12"/>
  <c r="S210" i="12"/>
  <c r="Q210" i="12"/>
  <c r="O210" i="12"/>
  <c r="M210" i="12"/>
  <c r="I210" i="12"/>
  <c r="AF210" i="12" s="1"/>
  <c r="Y209" i="12"/>
  <c r="W209" i="12"/>
  <c r="U209" i="12"/>
  <c r="S209" i="12"/>
  <c r="Q209" i="12"/>
  <c r="O209" i="12"/>
  <c r="M209" i="12"/>
  <c r="I209" i="12"/>
  <c r="AF209" i="12" s="1"/>
  <c r="Y208" i="12"/>
  <c r="W208" i="12"/>
  <c r="U208" i="12"/>
  <c r="S208" i="12"/>
  <c r="Q208" i="12"/>
  <c r="O208" i="12"/>
  <c r="M208" i="12"/>
  <c r="I208" i="12"/>
  <c r="AF208" i="12" s="1"/>
  <c r="Y207" i="12"/>
  <c r="W207" i="12"/>
  <c r="U207" i="12"/>
  <c r="S207" i="12"/>
  <c r="Q207" i="12"/>
  <c r="O207" i="12"/>
  <c r="M207" i="12"/>
  <c r="I207" i="12"/>
  <c r="AF207" i="12" s="1"/>
  <c r="Y206" i="12"/>
  <c r="W206" i="12"/>
  <c r="U206" i="12"/>
  <c r="S206" i="12"/>
  <c r="Q206" i="12"/>
  <c r="O206" i="12"/>
  <c r="M206" i="12"/>
  <c r="I206" i="12"/>
  <c r="AF206" i="12" s="1"/>
  <c r="Y205" i="12"/>
  <c r="W205" i="12"/>
  <c r="U205" i="12"/>
  <c r="S205" i="12"/>
  <c r="Q205" i="12"/>
  <c r="O205" i="12"/>
  <c r="M205" i="12"/>
  <c r="I205" i="12"/>
  <c r="AF205" i="12" s="1"/>
  <c r="Y204" i="12"/>
  <c r="W204" i="12"/>
  <c r="U204" i="12"/>
  <c r="S204" i="12"/>
  <c r="Q204" i="12"/>
  <c r="O204" i="12"/>
  <c r="M204" i="12"/>
  <c r="I204" i="12"/>
  <c r="AF204" i="12" s="1"/>
  <c r="Y203" i="12"/>
  <c r="W203" i="12"/>
  <c r="U203" i="12"/>
  <c r="S203" i="12"/>
  <c r="Q203" i="12"/>
  <c r="O203" i="12"/>
  <c r="M203" i="12"/>
  <c r="I203" i="12"/>
  <c r="AF203" i="12" s="1"/>
  <c r="Y202" i="12"/>
  <c r="W202" i="12"/>
  <c r="U202" i="12"/>
  <c r="S202" i="12"/>
  <c r="Q202" i="12"/>
  <c r="O202" i="12"/>
  <c r="M202" i="12"/>
  <c r="I202" i="12"/>
  <c r="AF202" i="12" s="1"/>
  <c r="Y201" i="12"/>
  <c r="W201" i="12"/>
  <c r="U201" i="12"/>
  <c r="S201" i="12"/>
  <c r="Q201" i="12"/>
  <c r="O201" i="12"/>
  <c r="M201" i="12"/>
  <c r="I201" i="12"/>
  <c r="AF201" i="12" s="1"/>
  <c r="Y200" i="12"/>
  <c r="W200" i="12"/>
  <c r="U200" i="12"/>
  <c r="S200" i="12"/>
  <c r="Q200" i="12"/>
  <c r="O200" i="12"/>
  <c r="M200" i="12"/>
  <c r="I200" i="12"/>
  <c r="AF200" i="12" s="1"/>
  <c r="Y199" i="12"/>
  <c r="W199" i="12"/>
  <c r="U199" i="12"/>
  <c r="S199" i="12"/>
  <c r="Q199" i="12"/>
  <c r="O199" i="12"/>
  <c r="M199" i="12"/>
  <c r="I199" i="12"/>
  <c r="AF199" i="12" s="1"/>
  <c r="Y198" i="12"/>
  <c r="W198" i="12"/>
  <c r="U198" i="12"/>
  <c r="S198" i="12"/>
  <c r="Q198" i="12"/>
  <c r="O198" i="12"/>
  <c r="M198" i="12"/>
  <c r="I198" i="12"/>
  <c r="AF198" i="12" s="1"/>
  <c r="Y197" i="12"/>
  <c r="W197" i="12"/>
  <c r="U197" i="12"/>
  <c r="S197" i="12"/>
  <c r="Q197" i="12"/>
  <c r="O197" i="12"/>
  <c r="M197" i="12"/>
  <c r="I197" i="12"/>
  <c r="AF197" i="12" s="1"/>
  <c r="Y196" i="12"/>
  <c r="W196" i="12"/>
  <c r="U196" i="12"/>
  <c r="S196" i="12"/>
  <c r="Q196" i="12"/>
  <c r="O196" i="12"/>
  <c r="M196" i="12"/>
  <c r="I196" i="12"/>
  <c r="AF196" i="12" s="1"/>
  <c r="Y195" i="12"/>
  <c r="W195" i="12"/>
  <c r="U195" i="12"/>
  <c r="S195" i="12"/>
  <c r="Q195" i="12"/>
  <c r="O195" i="12"/>
  <c r="M195" i="12"/>
  <c r="I195" i="12"/>
  <c r="AF195" i="12" s="1"/>
  <c r="Y194" i="12"/>
  <c r="W194" i="12"/>
  <c r="U194" i="12"/>
  <c r="S194" i="12"/>
  <c r="Q194" i="12"/>
  <c r="O194" i="12"/>
  <c r="M194" i="12"/>
  <c r="I194" i="12"/>
  <c r="AF194" i="12" s="1"/>
  <c r="Y193" i="12"/>
  <c r="W193" i="12"/>
  <c r="U193" i="12"/>
  <c r="S193" i="12"/>
  <c r="Q193" i="12"/>
  <c r="O193" i="12"/>
  <c r="M193" i="12"/>
  <c r="I193" i="12"/>
  <c r="AF193" i="12" s="1"/>
  <c r="Y192" i="12"/>
  <c r="W192" i="12"/>
  <c r="U192" i="12"/>
  <c r="S192" i="12"/>
  <c r="Q192" i="12"/>
  <c r="O192" i="12"/>
  <c r="M192" i="12"/>
  <c r="I192" i="12"/>
  <c r="AF192" i="12" s="1"/>
  <c r="Y191" i="12"/>
  <c r="W191" i="12"/>
  <c r="U191" i="12"/>
  <c r="S191" i="12"/>
  <c r="Q191" i="12"/>
  <c r="O191" i="12"/>
  <c r="M191" i="12"/>
  <c r="I191" i="12"/>
  <c r="AF191" i="12" s="1"/>
  <c r="Y190" i="12"/>
  <c r="W190" i="12"/>
  <c r="U190" i="12"/>
  <c r="S190" i="12"/>
  <c r="Q190" i="12"/>
  <c r="O190" i="12"/>
  <c r="M190" i="12"/>
  <c r="I190" i="12"/>
  <c r="AF190" i="12" s="1"/>
  <c r="Y189" i="12"/>
  <c r="W189" i="12"/>
  <c r="U189" i="12"/>
  <c r="S189" i="12"/>
  <c r="Q189" i="12"/>
  <c r="O189" i="12"/>
  <c r="M189" i="12"/>
  <c r="I189" i="12"/>
  <c r="AF189" i="12" s="1"/>
  <c r="Y188" i="12"/>
  <c r="W188" i="12"/>
  <c r="U188" i="12"/>
  <c r="S188" i="12"/>
  <c r="Q188" i="12"/>
  <c r="O188" i="12"/>
  <c r="M188" i="12"/>
  <c r="I188" i="12"/>
  <c r="AF188" i="12" s="1"/>
  <c r="Y187" i="12"/>
  <c r="W187" i="12"/>
  <c r="U187" i="12"/>
  <c r="S187" i="12"/>
  <c r="Q187" i="12"/>
  <c r="O187" i="12"/>
  <c r="M187" i="12"/>
  <c r="I187" i="12"/>
  <c r="AF187" i="12" s="1"/>
  <c r="Y186" i="12"/>
  <c r="W186" i="12"/>
  <c r="U186" i="12"/>
  <c r="S186" i="12"/>
  <c r="Q186" i="12"/>
  <c r="O186" i="12"/>
  <c r="M186" i="12"/>
  <c r="I186" i="12"/>
  <c r="AF186" i="12" s="1"/>
  <c r="Y185" i="12"/>
  <c r="W185" i="12"/>
  <c r="U185" i="12"/>
  <c r="S185" i="12"/>
  <c r="Q185" i="12"/>
  <c r="O185" i="12"/>
  <c r="M185" i="12"/>
  <c r="I185" i="12"/>
  <c r="AF185" i="12" s="1"/>
  <c r="Y184" i="12"/>
  <c r="W184" i="12"/>
  <c r="U184" i="12"/>
  <c r="S184" i="12"/>
  <c r="Q184" i="12"/>
  <c r="O184" i="12"/>
  <c r="M184" i="12"/>
  <c r="I184" i="12"/>
  <c r="AF184" i="12" s="1"/>
  <c r="Y183" i="12"/>
  <c r="W183" i="12"/>
  <c r="U183" i="12"/>
  <c r="S183" i="12"/>
  <c r="Q183" i="12"/>
  <c r="O183" i="12"/>
  <c r="M183" i="12"/>
  <c r="I183" i="12"/>
  <c r="AF183" i="12" s="1"/>
  <c r="Y182" i="12"/>
  <c r="W182" i="12"/>
  <c r="U182" i="12"/>
  <c r="S182" i="12"/>
  <c r="Q182" i="12"/>
  <c r="O182" i="12"/>
  <c r="M182" i="12"/>
  <c r="I182" i="12"/>
  <c r="AF182" i="12" s="1"/>
  <c r="Y181" i="12"/>
  <c r="W181" i="12"/>
  <c r="U181" i="12"/>
  <c r="S181" i="12"/>
  <c r="Q181" i="12"/>
  <c r="O181" i="12"/>
  <c r="M181" i="12"/>
  <c r="I181" i="12"/>
  <c r="AF181" i="12" s="1"/>
  <c r="Y180" i="12"/>
  <c r="W180" i="12"/>
  <c r="U180" i="12"/>
  <c r="S180" i="12"/>
  <c r="Q180" i="12"/>
  <c r="O180" i="12"/>
  <c r="M180" i="12"/>
  <c r="I180" i="12"/>
  <c r="AF180" i="12" s="1"/>
  <c r="Y179" i="12"/>
  <c r="W179" i="12"/>
  <c r="U179" i="12"/>
  <c r="S179" i="12"/>
  <c r="Q179" i="12"/>
  <c r="O179" i="12"/>
  <c r="M179" i="12"/>
  <c r="I179" i="12"/>
  <c r="AF179" i="12" s="1"/>
  <c r="Y178" i="12"/>
  <c r="W178" i="12"/>
  <c r="U178" i="12"/>
  <c r="S178" i="12"/>
  <c r="Q178" i="12"/>
  <c r="O178" i="12"/>
  <c r="M178" i="12"/>
  <c r="I178" i="12"/>
  <c r="AF178" i="12" s="1"/>
  <c r="Y177" i="12"/>
  <c r="W177" i="12"/>
  <c r="U177" i="12"/>
  <c r="S177" i="12"/>
  <c r="Q177" i="12"/>
  <c r="O177" i="12"/>
  <c r="M177" i="12"/>
  <c r="I177" i="12"/>
  <c r="AF177" i="12" s="1"/>
  <c r="Y176" i="12"/>
  <c r="W176" i="12"/>
  <c r="U176" i="12"/>
  <c r="S176" i="12"/>
  <c r="Q176" i="12"/>
  <c r="O176" i="12"/>
  <c r="M176" i="12"/>
  <c r="I176" i="12"/>
  <c r="AF176" i="12" s="1"/>
  <c r="Y175" i="12"/>
  <c r="W175" i="12"/>
  <c r="U175" i="12"/>
  <c r="S175" i="12"/>
  <c r="Q175" i="12"/>
  <c r="O175" i="12"/>
  <c r="M175" i="12"/>
  <c r="I175" i="12"/>
  <c r="AF175" i="12" s="1"/>
  <c r="Y174" i="12"/>
  <c r="W174" i="12"/>
  <c r="U174" i="12"/>
  <c r="S174" i="12"/>
  <c r="Q174" i="12"/>
  <c r="O174" i="12"/>
  <c r="M174" i="12"/>
  <c r="I174" i="12"/>
  <c r="AF174" i="12" s="1"/>
  <c r="Y173" i="12"/>
  <c r="W173" i="12"/>
  <c r="U173" i="12"/>
  <c r="S173" i="12"/>
  <c r="Q173" i="12"/>
  <c r="O173" i="12"/>
  <c r="M173" i="12"/>
  <c r="I173" i="12"/>
  <c r="AF173" i="12" s="1"/>
  <c r="Y172" i="12"/>
  <c r="W172" i="12"/>
  <c r="U172" i="12"/>
  <c r="S172" i="12"/>
  <c r="Q172" i="12"/>
  <c r="O172" i="12"/>
  <c r="M172" i="12"/>
  <c r="I172" i="12"/>
  <c r="AF172" i="12" s="1"/>
  <c r="Y171" i="12"/>
  <c r="W171" i="12"/>
  <c r="U171" i="12"/>
  <c r="S171" i="12"/>
  <c r="Q171" i="12"/>
  <c r="O171" i="12"/>
  <c r="M171" i="12"/>
  <c r="I171" i="12"/>
  <c r="AF171" i="12" s="1"/>
  <c r="Y170" i="12"/>
  <c r="W170" i="12"/>
  <c r="U170" i="12"/>
  <c r="S170" i="12"/>
  <c r="Q170" i="12"/>
  <c r="O170" i="12"/>
  <c r="M170" i="12"/>
  <c r="I170" i="12"/>
  <c r="AF170" i="12" s="1"/>
  <c r="Y169" i="12"/>
  <c r="W169" i="12"/>
  <c r="U169" i="12"/>
  <c r="S169" i="12"/>
  <c r="Q169" i="12"/>
  <c r="O169" i="12"/>
  <c r="M169" i="12"/>
  <c r="I169" i="12"/>
  <c r="AF169" i="12" s="1"/>
  <c r="Y168" i="12"/>
  <c r="W168" i="12"/>
  <c r="U168" i="12"/>
  <c r="S168" i="12"/>
  <c r="Q168" i="12"/>
  <c r="O168" i="12"/>
  <c r="M168" i="12"/>
  <c r="I168" i="12"/>
  <c r="AF168" i="12" s="1"/>
  <c r="Y167" i="12"/>
  <c r="W167" i="12"/>
  <c r="U167" i="12"/>
  <c r="S167" i="12"/>
  <c r="Q167" i="12"/>
  <c r="O167" i="12"/>
  <c r="M167" i="12"/>
  <c r="I167" i="12"/>
  <c r="AF167" i="12" s="1"/>
  <c r="Y166" i="12"/>
  <c r="W166" i="12"/>
  <c r="U166" i="12"/>
  <c r="S166" i="12"/>
  <c r="Q166" i="12"/>
  <c r="O166" i="12"/>
  <c r="M166" i="12"/>
  <c r="I166" i="12"/>
  <c r="AF166" i="12" s="1"/>
  <c r="Y165" i="12"/>
  <c r="W165" i="12"/>
  <c r="U165" i="12"/>
  <c r="S165" i="12"/>
  <c r="Q165" i="12"/>
  <c r="O165" i="12"/>
  <c r="M165" i="12"/>
  <c r="I165" i="12"/>
  <c r="AF165" i="12" s="1"/>
  <c r="Y164" i="12"/>
  <c r="W164" i="12"/>
  <c r="U164" i="12"/>
  <c r="S164" i="12"/>
  <c r="Q164" i="12"/>
  <c r="O164" i="12"/>
  <c r="M164" i="12"/>
  <c r="I164" i="12"/>
  <c r="AF164" i="12" s="1"/>
  <c r="Y163" i="12"/>
  <c r="W163" i="12"/>
  <c r="U163" i="12"/>
  <c r="S163" i="12"/>
  <c r="Q163" i="12"/>
  <c r="O163" i="12"/>
  <c r="M163" i="12"/>
  <c r="I163" i="12"/>
  <c r="AF163" i="12" s="1"/>
  <c r="Y162" i="12"/>
  <c r="W162" i="12"/>
  <c r="U162" i="12"/>
  <c r="S162" i="12"/>
  <c r="Q162" i="12"/>
  <c r="O162" i="12"/>
  <c r="M162" i="12"/>
  <c r="I162" i="12"/>
  <c r="AF162" i="12" s="1"/>
  <c r="Y161" i="12"/>
  <c r="W161" i="12"/>
  <c r="U161" i="12"/>
  <c r="S161" i="12"/>
  <c r="Q161" i="12"/>
  <c r="O161" i="12"/>
  <c r="M161" i="12"/>
  <c r="I161" i="12"/>
  <c r="AF161" i="12" s="1"/>
  <c r="Y160" i="12"/>
  <c r="W160" i="12"/>
  <c r="U160" i="12"/>
  <c r="S160" i="12"/>
  <c r="Q160" i="12"/>
  <c r="O160" i="12"/>
  <c r="M160" i="12"/>
  <c r="I160" i="12"/>
  <c r="AF160" i="12" s="1"/>
  <c r="Y159" i="12"/>
  <c r="W159" i="12"/>
  <c r="U159" i="12"/>
  <c r="S159" i="12"/>
  <c r="Q159" i="12"/>
  <c r="O159" i="12"/>
  <c r="M159" i="12"/>
  <c r="I159" i="12"/>
  <c r="AF159" i="12" s="1"/>
  <c r="Y158" i="12"/>
  <c r="W158" i="12"/>
  <c r="U158" i="12"/>
  <c r="S158" i="12"/>
  <c r="Q158" i="12"/>
  <c r="O158" i="12"/>
  <c r="M158" i="12"/>
  <c r="I158" i="12"/>
  <c r="AF158" i="12" s="1"/>
  <c r="Y157" i="12"/>
  <c r="W157" i="12"/>
  <c r="U157" i="12"/>
  <c r="S157" i="12"/>
  <c r="Q157" i="12"/>
  <c r="O157" i="12"/>
  <c r="M157" i="12"/>
  <c r="I157" i="12"/>
  <c r="AF157" i="12" s="1"/>
  <c r="Y156" i="12"/>
  <c r="W156" i="12"/>
  <c r="U156" i="12"/>
  <c r="S156" i="12"/>
  <c r="Q156" i="12"/>
  <c r="O156" i="12"/>
  <c r="M156" i="12"/>
  <c r="I156" i="12"/>
  <c r="AF156" i="12" s="1"/>
  <c r="Y155" i="12"/>
  <c r="W155" i="12"/>
  <c r="U155" i="12"/>
  <c r="S155" i="12"/>
  <c r="Q155" i="12"/>
  <c r="O155" i="12"/>
  <c r="M155" i="12"/>
  <c r="I155" i="12"/>
  <c r="AF155" i="12" s="1"/>
  <c r="Y154" i="12"/>
  <c r="W154" i="12"/>
  <c r="U154" i="12"/>
  <c r="S154" i="12"/>
  <c r="Q154" i="12"/>
  <c r="O154" i="12"/>
  <c r="M154" i="12"/>
  <c r="I154" i="12"/>
  <c r="AF154" i="12" s="1"/>
  <c r="Y153" i="12"/>
  <c r="W153" i="12"/>
  <c r="U153" i="12"/>
  <c r="S153" i="12"/>
  <c r="Q153" i="12"/>
  <c r="O153" i="12"/>
  <c r="M153" i="12"/>
  <c r="I153" i="12"/>
  <c r="AF153" i="12" s="1"/>
  <c r="Y152" i="12"/>
  <c r="W152" i="12"/>
  <c r="U152" i="12"/>
  <c r="S152" i="12"/>
  <c r="Q152" i="12"/>
  <c r="O152" i="12"/>
  <c r="M152" i="12"/>
  <c r="I152" i="12"/>
  <c r="AF152" i="12" s="1"/>
  <c r="Y151" i="12"/>
  <c r="W151" i="12"/>
  <c r="U151" i="12"/>
  <c r="S151" i="12"/>
  <c r="Q151" i="12"/>
  <c r="O151" i="12"/>
  <c r="M151" i="12"/>
  <c r="I151" i="12"/>
  <c r="AF151" i="12" s="1"/>
  <c r="Y150" i="12"/>
  <c r="W150" i="12"/>
  <c r="U150" i="12"/>
  <c r="S150" i="12"/>
  <c r="Q150" i="12"/>
  <c r="O150" i="12"/>
  <c r="M150" i="12"/>
  <c r="I150" i="12"/>
  <c r="AF150" i="12" s="1"/>
  <c r="Y149" i="12"/>
  <c r="W149" i="12"/>
  <c r="U149" i="12"/>
  <c r="S149" i="12"/>
  <c r="Q149" i="12"/>
  <c r="O149" i="12"/>
  <c r="M149" i="12"/>
  <c r="I149" i="12"/>
  <c r="AF149" i="12" s="1"/>
  <c r="Y148" i="12"/>
  <c r="W148" i="12"/>
  <c r="U148" i="12"/>
  <c r="S148" i="12"/>
  <c r="Q148" i="12"/>
  <c r="O148" i="12"/>
  <c r="M148" i="12"/>
  <c r="I148" i="12"/>
  <c r="AF148" i="12" s="1"/>
  <c r="Y147" i="12"/>
  <c r="W147" i="12"/>
  <c r="U147" i="12"/>
  <c r="S147" i="12"/>
  <c r="Q147" i="12"/>
  <c r="O147" i="12"/>
  <c r="M147" i="12"/>
  <c r="I147" i="12"/>
  <c r="AF147" i="12" s="1"/>
  <c r="Y146" i="12"/>
  <c r="W146" i="12"/>
  <c r="U146" i="12"/>
  <c r="S146" i="12"/>
  <c r="Q146" i="12"/>
  <c r="O146" i="12"/>
  <c r="M146" i="12"/>
  <c r="I146" i="12"/>
  <c r="AF146" i="12" s="1"/>
  <c r="Y145" i="12"/>
  <c r="W145" i="12"/>
  <c r="U145" i="12"/>
  <c r="S145" i="12"/>
  <c r="Q145" i="12"/>
  <c r="O145" i="12"/>
  <c r="M145" i="12"/>
  <c r="I145" i="12"/>
  <c r="AF145" i="12" s="1"/>
  <c r="Y144" i="12"/>
  <c r="W144" i="12"/>
  <c r="U144" i="12"/>
  <c r="S144" i="12"/>
  <c r="Q144" i="12"/>
  <c r="O144" i="12"/>
  <c r="M144" i="12"/>
  <c r="I144" i="12"/>
  <c r="AF144" i="12" s="1"/>
  <c r="Y143" i="12"/>
  <c r="W143" i="12"/>
  <c r="U143" i="12"/>
  <c r="S143" i="12"/>
  <c r="Q143" i="12"/>
  <c r="O143" i="12"/>
  <c r="M143" i="12"/>
  <c r="I143" i="12"/>
  <c r="AF143" i="12" s="1"/>
  <c r="Y142" i="12"/>
  <c r="W142" i="12"/>
  <c r="U142" i="12"/>
  <c r="S142" i="12"/>
  <c r="Q142" i="12"/>
  <c r="O142" i="12"/>
  <c r="M142" i="12"/>
  <c r="I142" i="12"/>
  <c r="AF142" i="12" s="1"/>
  <c r="Y141" i="12"/>
  <c r="W141" i="12"/>
  <c r="U141" i="12"/>
  <c r="S141" i="12"/>
  <c r="Q141" i="12"/>
  <c r="O141" i="12"/>
  <c r="M141" i="12"/>
  <c r="I141" i="12"/>
  <c r="AF141" i="12" s="1"/>
  <c r="Y140" i="12"/>
  <c r="W140" i="12"/>
  <c r="U140" i="12"/>
  <c r="S140" i="12"/>
  <c r="Q140" i="12"/>
  <c r="O140" i="12"/>
  <c r="M140" i="12"/>
  <c r="I140" i="12"/>
  <c r="AF140" i="12" s="1"/>
  <c r="Y139" i="12"/>
  <c r="W139" i="12"/>
  <c r="U139" i="12"/>
  <c r="S139" i="12"/>
  <c r="Q139" i="12"/>
  <c r="O139" i="12"/>
  <c r="M139" i="12"/>
  <c r="I139" i="12"/>
  <c r="AF139" i="12" s="1"/>
  <c r="Y138" i="12"/>
  <c r="W138" i="12"/>
  <c r="U138" i="12"/>
  <c r="S138" i="12"/>
  <c r="Q138" i="12"/>
  <c r="O138" i="12"/>
  <c r="M138" i="12"/>
  <c r="I138" i="12"/>
  <c r="AF138" i="12" s="1"/>
  <c r="Y137" i="12"/>
  <c r="W137" i="12"/>
  <c r="U137" i="12"/>
  <c r="S137" i="12"/>
  <c r="Q137" i="12"/>
  <c r="O137" i="12"/>
  <c r="M137" i="12"/>
  <c r="I137" i="12"/>
  <c r="AF137" i="12" s="1"/>
  <c r="Y136" i="12"/>
  <c r="W136" i="12"/>
  <c r="U136" i="12"/>
  <c r="S136" i="12"/>
  <c r="Q136" i="12"/>
  <c r="O136" i="12"/>
  <c r="M136" i="12"/>
  <c r="I136" i="12"/>
  <c r="AF136" i="12" s="1"/>
  <c r="Y135" i="12"/>
  <c r="W135" i="12"/>
  <c r="U135" i="12"/>
  <c r="S135" i="12"/>
  <c r="Q135" i="12"/>
  <c r="O135" i="12"/>
  <c r="M135" i="12"/>
  <c r="I135" i="12"/>
  <c r="AF135" i="12" s="1"/>
  <c r="Y134" i="12"/>
  <c r="W134" i="12"/>
  <c r="U134" i="12"/>
  <c r="S134" i="12"/>
  <c r="Q134" i="12"/>
  <c r="O134" i="12"/>
  <c r="M134" i="12"/>
  <c r="I134" i="12"/>
  <c r="AF134" i="12" s="1"/>
  <c r="Y133" i="12"/>
  <c r="W133" i="12"/>
  <c r="U133" i="12"/>
  <c r="S133" i="12"/>
  <c r="Q133" i="12"/>
  <c r="O133" i="12"/>
  <c r="M133" i="12"/>
  <c r="I133" i="12"/>
  <c r="AF133" i="12" s="1"/>
  <c r="Y132" i="12"/>
  <c r="W132" i="12"/>
  <c r="U132" i="12"/>
  <c r="S132" i="12"/>
  <c r="Q132" i="12"/>
  <c r="O132" i="12"/>
  <c r="M132" i="12"/>
  <c r="I132" i="12"/>
  <c r="AF132" i="12" s="1"/>
  <c r="Y131" i="12"/>
  <c r="W131" i="12"/>
  <c r="U131" i="12"/>
  <c r="S131" i="12"/>
  <c r="Q131" i="12"/>
  <c r="O131" i="12"/>
  <c r="M131" i="12"/>
  <c r="I131" i="12"/>
  <c r="AF131" i="12" s="1"/>
  <c r="Y130" i="12"/>
  <c r="W130" i="12"/>
  <c r="U130" i="12"/>
  <c r="S130" i="12"/>
  <c r="Q130" i="12"/>
  <c r="O130" i="12"/>
  <c r="M130" i="12"/>
  <c r="I130" i="12"/>
  <c r="AF130" i="12" s="1"/>
  <c r="Y129" i="12"/>
  <c r="W129" i="12"/>
  <c r="U129" i="12"/>
  <c r="S129" i="12"/>
  <c r="Q129" i="12"/>
  <c r="O129" i="12"/>
  <c r="M129" i="12"/>
  <c r="I129" i="12"/>
  <c r="AF129" i="12" s="1"/>
  <c r="Y128" i="12"/>
  <c r="W128" i="12"/>
  <c r="U128" i="12"/>
  <c r="S128" i="12"/>
  <c r="Q128" i="12"/>
  <c r="O128" i="12"/>
  <c r="M128" i="12"/>
  <c r="I128" i="12"/>
  <c r="AF128" i="12" s="1"/>
  <c r="Y127" i="12"/>
  <c r="W127" i="12"/>
  <c r="U127" i="12"/>
  <c r="S127" i="12"/>
  <c r="Q127" i="12"/>
  <c r="O127" i="12"/>
  <c r="M127" i="12"/>
  <c r="I127" i="12"/>
  <c r="AF127" i="12" s="1"/>
  <c r="Y126" i="12"/>
  <c r="W126" i="12"/>
  <c r="U126" i="12"/>
  <c r="S126" i="12"/>
  <c r="Q126" i="12"/>
  <c r="O126" i="12"/>
  <c r="M126" i="12"/>
  <c r="I126" i="12"/>
  <c r="AF126" i="12" s="1"/>
  <c r="Y125" i="12"/>
  <c r="W125" i="12"/>
  <c r="U125" i="12"/>
  <c r="S125" i="12"/>
  <c r="Q125" i="12"/>
  <c r="O125" i="12"/>
  <c r="M125" i="12"/>
  <c r="I125" i="12"/>
  <c r="AF125" i="12" s="1"/>
  <c r="Y124" i="12"/>
  <c r="W124" i="12"/>
  <c r="U124" i="12"/>
  <c r="S124" i="12"/>
  <c r="Q124" i="12"/>
  <c r="O124" i="12"/>
  <c r="M124" i="12"/>
  <c r="I124" i="12"/>
  <c r="AF124" i="12" s="1"/>
  <c r="Y123" i="12"/>
  <c r="W123" i="12"/>
  <c r="U123" i="12"/>
  <c r="S123" i="12"/>
  <c r="Q123" i="12"/>
  <c r="O123" i="12"/>
  <c r="M123" i="12"/>
  <c r="I123" i="12"/>
  <c r="AF123" i="12" s="1"/>
  <c r="Y118" i="12"/>
  <c r="W118" i="12"/>
  <c r="U118" i="12"/>
  <c r="S118" i="12"/>
  <c r="Q118" i="12"/>
  <c r="O118" i="12"/>
  <c r="M118" i="12"/>
  <c r="I118" i="12"/>
  <c r="AF118" i="12" s="1"/>
  <c r="Y117" i="12"/>
  <c r="W117" i="12"/>
  <c r="U117" i="12"/>
  <c r="S117" i="12"/>
  <c r="Q117" i="12"/>
  <c r="O117" i="12"/>
  <c r="M117" i="12"/>
  <c r="I117" i="12"/>
  <c r="AF117" i="12" s="1"/>
  <c r="Y116" i="12"/>
  <c r="W116" i="12"/>
  <c r="U116" i="12"/>
  <c r="S116" i="12"/>
  <c r="Q116" i="12"/>
  <c r="O116" i="12"/>
  <c r="M116" i="12"/>
  <c r="I116" i="12"/>
  <c r="AF116" i="12" s="1"/>
  <c r="Y115" i="12"/>
  <c r="W115" i="12"/>
  <c r="U115" i="12"/>
  <c r="S115" i="12"/>
  <c r="Q115" i="12"/>
  <c r="O115" i="12"/>
  <c r="M115" i="12"/>
  <c r="I115" i="12"/>
  <c r="AF115" i="12" s="1"/>
  <c r="Y114" i="12"/>
  <c r="W114" i="12"/>
  <c r="U114" i="12"/>
  <c r="S114" i="12"/>
  <c r="Q114" i="12"/>
  <c r="O114" i="12"/>
  <c r="M114" i="12"/>
  <c r="I114" i="12"/>
  <c r="AF114" i="12" s="1"/>
  <c r="Y113" i="12"/>
  <c r="W113" i="12"/>
  <c r="U113" i="12"/>
  <c r="S113" i="12"/>
  <c r="Q113" i="12"/>
  <c r="O113" i="12"/>
  <c r="M113" i="12"/>
  <c r="I113" i="12"/>
  <c r="AF113" i="12" s="1"/>
  <c r="Y112" i="12"/>
  <c r="W112" i="12"/>
  <c r="U112" i="12"/>
  <c r="S112" i="12"/>
  <c r="Q112" i="12"/>
  <c r="O112" i="12"/>
  <c r="M112" i="12"/>
  <c r="I112" i="12"/>
  <c r="AF112" i="12" s="1"/>
  <c r="Y111" i="12"/>
  <c r="W111" i="12"/>
  <c r="U111" i="12"/>
  <c r="S111" i="12"/>
  <c r="Q111" i="12"/>
  <c r="O111" i="12"/>
  <c r="M111" i="12"/>
  <c r="I111" i="12"/>
  <c r="AF111" i="12" s="1"/>
  <c r="Y110" i="12"/>
  <c r="W110" i="12"/>
  <c r="U110" i="12"/>
  <c r="S110" i="12"/>
  <c r="Q110" i="12"/>
  <c r="O110" i="12"/>
  <c r="M110" i="12"/>
  <c r="I110" i="12"/>
  <c r="AF110" i="12" s="1"/>
  <c r="Y109" i="12"/>
  <c r="W109" i="12"/>
  <c r="U109" i="12"/>
  <c r="S109" i="12"/>
  <c r="Q109" i="12"/>
  <c r="O109" i="12"/>
  <c r="M109" i="12"/>
  <c r="I109" i="12"/>
  <c r="AF109" i="12" s="1"/>
  <c r="Y108" i="12"/>
  <c r="W108" i="12"/>
  <c r="U108" i="12"/>
  <c r="S108" i="12"/>
  <c r="Q108" i="12"/>
  <c r="O108" i="12"/>
  <c r="M108" i="12"/>
  <c r="I108" i="12"/>
  <c r="AF108" i="12" s="1"/>
  <c r="Y107" i="12"/>
  <c r="W107" i="12"/>
  <c r="U107" i="12"/>
  <c r="S107" i="12"/>
  <c r="Q107" i="12"/>
  <c r="O107" i="12"/>
  <c r="M107" i="12"/>
  <c r="I107" i="12"/>
  <c r="AF107" i="12" s="1"/>
  <c r="Y106" i="12"/>
  <c r="W106" i="12"/>
  <c r="U106" i="12"/>
  <c r="S106" i="12"/>
  <c r="Q106" i="12"/>
  <c r="O106" i="12"/>
  <c r="M106" i="12"/>
  <c r="I106" i="12"/>
  <c r="AF106" i="12" s="1"/>
  <c r="Y105" i="12"/>
  <c r="W105" i="12"/>
  <c r="U105" i="12"/>
  <c r="S105" i="12"/>
  <c r="Q105" i="12"/>
  <c r="O105" i="12"/>
  <c r="M105" i="12"/>
  <c r="I105" i="12"/>
  <c r="AF105" i="12" s="1"/>
  <c r="Y104" i="12"/>
  <c r="W104" i="12"/>
  <c r="U104" i="12"/>
  <c r="S104" i="12"/>
  <c r="Q104" i="12"/>
  <c r="O104" i="12"/>
  <c r="M104" i="12"/>
  <c r="I104" i="12"/>
  <c r="AF104" i="12" s="1"/>
  <c r="Y103" i="12"/>
  <c r="W103" i="12"/>
  <c r="U103" i="12"/>
  <c r="S103" i="12"/>
  <c r="Q103" i="12"/>
  <c r="O103" i="12"/>
  <c r="M103" i="12"/>
  <c r="I103" i="12"/>
  <c r="AF103" i="12" s="1"/>
  <c r="Y102" i="12"/>
  <c r="W102" i="12"/>
  <c r="U102" i="12"/>
  <c r="S102" i="12"/>
  <c r="Q102" i="12"/>
  <c r="O102" i="12"/>
  <c r="M102" i="12"/>
  <c r="I102" i="12"/>
  <c r="AF102" i="12" s="1"/>
  <c r="Y101" i="12"/>
  <c r="W101" i="12"/>
  <c r="U101" i="12"/>
  <c r="S101" i="12"/>
  <c r="Q101" i="12"/>
  <c r="O101" i="12"/>
  <c r="M101" i="12"/>
  <c r="I101" i="12"/>
  <c r="AF101" i="12" s="1"/>
  <c r="Y100" i="12"/>
  <c r="W100" i="12"/>
  <c r="U100" i="12"/>
  <c r="S100" i="12"/>
  <c r="Q100" i="12"/>
  <c r="O100" i="12"/>
  <c r="M100" i="12"/>
  <c r="I100" i="12"/>
  <c r="AF100" i="12" s="1"/>
  <c r="Y99" i="12"/>
  <c r="W99" i="12"/>
  <c r="U99" i="12"/>
  <c r="S99" i="12"/>
  <c r="Q99" i="12"/>
  <c r="O99" i="12"/>
  <c r="M99" i="12"/>
  <c r="I99" i="12"/>
  <c r="AF99" i="12" s="1"/>
  <c r="Y98" i="12"/>
  <c r="W98" i="12"/>
  <c r="U98" i="12"/>
  <c r="S98" i="12"/>
  <c r="Q98" i="12"/>
  <c r="O98" i="12"/>
  <c r="M98" i="12"/>
  <c r="I98" i="12"/>
  <c r="AF98" i="12" s="1"/>
  <c r="AK97" i="12"/>
  <c r="Y97" i="12"/>
  <c r="W97" i="12"/>
  <c r="U97" i="12"/>
  <c r="S97" i="12"/>
  <c r="Q97" i="12"/>
  <c r="O97" i="12"/>
  <c r="I97" i="12"/>
  <c r="AF97" i="12" s="1"/>
  <c r="Y96" i="12"/>
  <c r="W96" i="12"/>
  <c r="U96" i="12"/>
  <c r="S96" i="12"/>
  <c r="Q96" i="12"/>
  <c r="O96" i="12"/>
  <c r="M96" i="12"/>
  <c r="I96" i="12"/>
  <c r="AF96" i="12" s="1"/>
  <c r="Y95" i="12"/>
  <c r="W95" i="12"/>
  <c r="U95" i="12"/>
  <c r="S95" i="12"/>
  <c r="Q95" i="12"/>
  <c r="O95" i="12"/>
  <c r="M95" i="12"/>
  <c r="I95" i="12"/>
  <c r="AF95" i="12" s="1"/>
  <c r="Y94" i="12"/>
  <c r="W94" i="12"/>
  <c r="U94" i="12"/>
  <c r="S94" i="12"/>
  <c r="Q94" i="12"/>
  <c r="O94" i="12"/>
  <c r="M94" i="12"/>
  <c r="I94" i="12"/>
  <c r="AF94" i="12" s="1"/>
  <c r="Y93" i="12"/>
  <c r="W93" i="12"/>
  <c r="U93" i="12"/>
  <c r="S93" i="12"/>
  <c r="Q93" i="12"/>
  <c r="O93" i="12"/>
  <c r="M93" i="12"/>
  <c r="I93" i="12"/>
  <c r="AF93" i="12" s="1"/>
  <c r="Y92" i="12"/>
  <c r="W92" i="12"/>
  <c r="U92" i="12"/>
  <c r="S92" i="12"/>
  <c r="Q92" i="12"/>
  <c r="O92" i="12"/>
  <c r="M92" i="12"/>
  <c r="I92" i="12"/>
  <c r="AF92" i="12" s="1"/>
  <c r="Y91" i="12"/>
  <c r="W91" i="12"/>
  <c r="U91" i="12"/>
  <c r="S91" i="12"/>
  <c r="Q91" i="12"/>
  <c r="O91" i="12"/>
  <c r="M91" i="12"/>
  <c r="I91" i="12"/>
  <c r="AF91" i="12" s="1"/>
  <c r="Y90" i="12"/>
  <c r="W90" i="12"/>
  <c r="U90" i="12"/>
  <c r="S90" i="12"/>
  <c r="Q90" i="12"/>
  <c r="O90" i="12"/>
  <c r="M90" i="12"/>
  <c r="I90" i="12"/>
  <c r="AF90" i="12" s="1"/>
  <c r="Y89" i="12"/>
  <c r="W89" i="12"/>
  <c r="U89" i="12"/>
  <c r="S89" i="12"/>
  <c r="Q89" i="12"/>
  <c r="O89" i="12"/>
  <c r="M89" i="12"/>
  <c r="I89" i="12"/>
  <c r="AF89" i="12" s="1"/>
  <c r="Y88" i="12"/>
  <c r="W88" i="12"/>
  <c r="U88" i="12"/>
  <c r="S88" i="12"/>
  <c r="Q88" i="12"/>
  <c r="O88" i="12"/>
  <c r="M88" i="12"/>
  <c r="I88" i="12"/>
  <c r="AF88" i="12" s="1"/>
  <c r="Y87" i="12"/>
  <c r="W87" i="12"/>
  <c r="U87" i="12"/>
  <c r="S87" i="12"/>
  <c r="Q87" i="12"/>
  <c r="O87" i="12"/>
  <c r="M87" i="12"/>
  <c r="I87" i="12"/>
  <c r="AF87" i="12" s="1"/>
  <c r="Y86" i="12"/>
  <c r="W86" i="12"/>
  <c r="U86" i="12"/>
  <c r="S86" i="12"/>
  <c r="Q86" i="12"/>
  <c r="O86" i="12"/>
  <c r="M86" i="12"/>
  <c r="I86" i="12"/>
  <c r="AF86" i="12" s="1"/>
  <c r="Y85" i="12"/>
  <c r="W85" i="12"/>
  <c r="U85" i="12"/>
  <c r="S85" i="12"/>
  <c r="Q85" i="12"/>
  <c r="O85" i="12"/>
  <c r="M85" i="12"/>
  <c r="I85" i="12"/>
  <c r="AF85" i="12" s="1"/>
  <c r="Y84" i="12"/>
  <c r="W84" i="12"/>
  <c r="U84" i="12"/>
  <c r="S84" i="12"/>
  <c r="Q84" i="12"/>
  <c r="O84" i="12"/>
  <c r="M84" i="12"/>
  <c r="I84" i="12"/>
  <c r="AF84" i="12" s="1"/>
  <c r="Y83" i="12"/>
  <c r="W83" i="12"/>
  <c r="U83" i="12"/>
  <c r="S83" i="12"/>
  <c r="Q83" i="12"/>
  <c r="O83" i="12"/>
  <c r="M83" i="12"/>
  <c r="I83" i="12"/>
  <c r="AF83" i="12" s="1"/>
  <c r="Y82" i="12"/>
  <c r="W82" i="12"/>
  <c r="U82" i="12"/>
  <c r="S82" i="12"/>
  <c r="Q82" i="12"/>
  <c r="O82" i="12"/>
  <c r="M82" i="12"/>
  <c r="I82" i="12"/>
  <c r="AF82" i="12" s="1"/>
  <c r="Y81" i="12"/>
  <c r="W81" i="12"/>
  <c r="U81" i="12"/>
  <c r="S81" i="12"/>
  <c r="Q81" i="12"/>
  <c r="O81" i="12"/>
  <c r="M81" i="12"/>
  <c r="I81" i="12"/>
  <c r="AF81" i="12" s="1"/>
  <c r="Y80" i="12"/>
  <c r="W80" i="12"/>
  <c r="U80" i="12"/>
  <c r="S80" i="12"/>
  <c r="Q80" i="12"/>
  <c r="O80" i="12"/>
  <c r="M80" i="12"/>
  <c r="I80" i="12"/>
  <c r="AF80" i="12" s="1"/>
  <c r="Y79" i="12"/>
  <c r="W79" i="12"/>
  <c r="U79" i="12"/>
  <c r="S79" i="12"/>
  <c r="Q79" i="12"/>
  <c r="O79" i="12"/>
  <c r="M79" i="12"/>
  <c r="I79" i="12"/>
  <c r="AF79" i="12" s="1"/>
  <c r="Y78" i="12"/>
  <c r="W78" i="12"/>
  <c r="U78" i="12"/>
  <c r="S78" i="12"/>
  <c r="Q78" i="12"/>
  <c r="O78" i="12"/>
  <c r="M78" i="12"/>
  <c r="I78" i="12"/>
  <c r="AF78" i="12" s="1"/>
  <c r="Y77" i="12"/>
  <c r="W77" i="12"/>
  <c r="U77" i="12"/>
  <c r="S77" i="12"/>
  <c r="Q77" i="12"/>
  <c r="O77" i="12"/>
  <c r="M77" i="12"/>
  <c r="I77" i="12"/>
  <c r="AF77" i="12" s="1"/>
  <c r="Y76" i="12"/>
  <c r="W76" i="12"/>
  <c r="U76" i="12"/>
  <c r="S76" i="12"/>
  <c r="Q76" i="12"/>
  <c r="O76" i="12"/>
  <c r="M76" i="12"/>
  <c r="I76" i="12"/>
  <c r="AF76" i="12" s="1"/>
  <c r="Y75" i="12"/>
  <c r="W75" i="12"/>
  <c r="U75" i="12"/>
  <c r="S75" i="12"/>
  <c r="Q75" i="12"/>
  <c r="O75" i="12"/>
  <c r="M75" i="12"/>
  <c r="I75" i="12"/>
  <c r="AF75" i="12" s="1"/>
  <c r="Y74" i="12"/>
  <c r="W74" i="12"/>
  <c r="U74" i="12"/>
  <c r="S74" i="12"/>
  <c r="Q74" i="12"/>
  <c r="O74" i="12"/>
  <c r="M74" i="12"/>
  <c r="I74" i="12"/>
  <c r="AF74" i="12" s="1"/>
  <c r="Y73" i="12"/>
  <c r="W73" i="12"/>
  <c r="U73" i="12"/>
  <c r="S73" i="12"/>
  <c r="Q73" i="12"/>
  <c r="O73" i="12"/>
  <c r="M73" i="12"/>
  <c r="I73" i="12"/>
  <c r="AF73" i="12" s="1"/>
  <c r="Y72" i="12"/>
  <c r="W72" i="12"/>
  <c r="U72" i="12"/>
  <c r="S72" i="12"/>
  <c r="Q72" i="12"/>
  <c r="O72" i="12"/>
  <c r="M72" i="12"/>
  <c r="I72" i="12"/>
  <c r="AF72" i="12" s="1"/>
  <c r="Y71" i="12"/>
  <c r="W71" i="12"/>
  <c r="U71" i="12"/>
  <c r="S71" i="12"/>
  <c r="Q71" i="12"/>
  <c r="O71" i="12"/>
  <c r="M71" i="12"/>
  <c r="I71" i="12"/>
  <c r="AF71" i="12" s="1"/>
  <c r="Y70" i="12"/>
  <c r="W70" i="12"/>
  <c r="U70" i="12"/>
  <c r="S70" i="12"/>
  <c r="Q70" i="12"/>
  <c r="O70" i="12"/>
  <c r="M70" i="12"/>
  <c r="I70" i="12"/>
  <c r="AF70" i="12" s="1"/>
  <c r="Y69" i="12"/>
  <c r="W69" i="12"/>
  <c r="U69" i="12"/>
  <c r="S69" i="12"/>
  <c r="Q69" i="12"/>
  <c r="O69" i="12"/>
  <c r="M69" i="12"/>
  <c r="I69" i="12"/>
  <c r="AF69" i="12" s="1"/>
  <c r="Y68" i="12"/>
  <c r="W68" i="12"/>
  <c r="U68" i="12"/>
  <c r="S68" i="12"/>
  <c r="Q68" i="12"/>
  <c r="O68" i="12"/>
  <c r="M68" i="12"/>
  <c r="I68" i="12"/>
  <c r="AF68" i="12" s="1"/>
  <c r="Y67" i="12"/>
  <c r="W67" i="12"/>
  <c r="U67" i="12"/>
  <c r="S67" i="12"/>
  <c r="Q67" i="12"/>
  <c r="O67" i="12"/>
  <c r="M67" i="12"/>
  <c r="I67" i="12"/>
  <c r="AF67" i="12" s="1"/>
  <c r="Y66" i="12"/>
  <c r="W66" i="12"/>
  <c r="U66" i="12"/>
  <c r="S66" i="12"/>
  <c r="Q66" i="12"/>
  <c r="O66" i="12"/>
  <c r="M66" i="12"/>
  <c r="I66" i="12"/>
  <c r="AF66" i="12" s="1"/>
  <c r="Y65" i="12"/>
  <c r="W65" i="12"/>
  <c r="U65" i="12"/>
  <c r="S65" i="12"/>
  <c r="Q65" i="12"/>
  <c r="O65" i="12"/>
  <c r="M65" i="12"/>
  <c r="I65" i="12"/>
  <c r="AF65" i="12" s="1"/>
  <c r="Y64" i="12"/>
  <c r="W64" i="12"/>
  <c r="U64" i="12"/>
  <c r="S64" i="12"/>
  <c r="Q64" i="12"/>
  <c r="O64" i="12"/>
  <c r="M64" i="12"/>
  <c r="I64" i="12"/>
  <c r="AF64" i="12" s="1"/>
  <c r="Y63" i="12"/>
  <c r="W63" i="12"/>
  <c r="U63" i="12"/>
  <c r="S63" i="12"/>
  <c r="Q63" i="12"/>
  <c r="O63" i="12"/>
  <c r="M63" i="12"/>
  <c r="I63" i="12"/>
  <c r="AF63" i="12" s="1"/>
  <c r="Y62" i="12"/>
  <c r="W62" i="12"/>
  <c r="U62" i="12"/>
  <c r="S62" i="12"/>
  <c r="Q62" i="12"/>
  <c r="O62" i="12"/>
  <c r="M62" i="12"/>
  <c r="I62" i="12"/>
  <c r="AF62" i="12" s="1"/>
  <c r="Y61" i="12"/>
  <c r="W61" i="12"/>
  <c r="U61" i="12"/>
  <c r="S61" i="12"/>
  <c r="Q61" i="12"/>
  <c r="O61" i="12"/>
  <c r="M61" i="12"/>
  <c r="I61" i="12"/>
  <c r="AF61" i="12" s="1"/>
  <c r="Y60" i="12"/>
  <c r="W60" i="12"/>
  <c r="U60" i="12"/>
  <c r="S60" i="12"/>
  <c r="Q60" i="12"/>
  <c r="O60" i="12"/>
  <c r="M60" i="12"/>
  <c r="I60" i="12"/>
  <c r="AF60" i="12" s="1"/>
  <c r="Y59" i="12"/>
  <c r="W59" i="12"/>
  <c r="U59" i="12"/>
  <c r="S59" i="12"/>
  <c r="Q59" i="12"/>
  <c r="O59" i="12"/>
  <c r="M59" i="12"/>
  <c r="I59" i="12"/>
  <c r="AF59" i="12" s="1"/>
  <c r="Y58" i="12"/>
  <c r="W58" i="12"/>
  <c r="U58" i="12"/>
  <c r="S58" i="12"/>
  <c r="Q58" i="12"/>
  <c r="O58" i="12"/>
  <c r="M58" i="12"/>
  <c r="I58" i="12"/>
  <c r="AF58" i="12" s="1"/>
  <c r="Y57" i="12"/>
  <c r="W57" i="12"/>
  <c r="U57" i="12"/>
  <c r="S57" i="12"/>
  <c r="Q57" i="12"/>
  <c r="O57" i="12"/>
  <c r="M57" i="12"/>
  <c r="I57" i="12"/>
  <c r="AF57" i="12" s="1"/>
  <c r="Y56" i="12"/>
  <c r="W56" i="12"/>
  <c r="U56" i="12"/>
  <c r="S56" i="12"/>
  <c r="Q56" i="12"/>
  <c r="O56" i="12"/>
  <c r="M56" i="12"/>
  <c r="I56" i="12"/>
  <c r="AF56" i="12" s="1"/>
  <c r="Y55" i="12"/>
  <c r="W55" i="12"/>
  <c r="U55" i="12"/>
  <c r="S55" i="12"/>
  <c r="Q55" i="12"/>
  <c r="O55" i="12"/>
  <c r="M55" i="12"/>
  <c r="I55" i="12"/>
  <c r="AF55" i="12" s="1"/>
  <c r="Y54" i="12"/>
  <c r="W54" i="12"/>
  <c r="U54" i="12"/>
  <c r="S54" i="12"/>
  <c r="Q54" i="12"/>
  <c r="O54" i="12"/>
  <c r="M54" i="12"/>
  <c r="I54" i="12"/>
  <c r="AF54" i="12" s="1"/>
  <c r="Y53" i="12"/>
  <c r="W53" i="12"/>
  <c r="U53" i="12"/>
  <c r="S53" i="12"/>
  <c r="Q53" i="12"/>
  <c r="O53" i="12"/>
  <c r="M53" i="12"/>
  <c r="I53" i="12"/>
  <c r="AF53" i="12" s="1"/>
  <c r="Y52" i="12"/>
  <c r="W52" i="12"/>
  <c r="U52" i="12"/>
  <c r="S52" i="12"/>
  <c r="Q52" i="12"/>
  <c r="O52" i="12"/>
  <c r="M52" i="12"/>
  <c r="I52" i="12"/>
  <c r="AF52" i="12" s="1"/>
  <c r="Y51" i="12"/>
  <c r="W51" i="12"/>
  <c r="U51" i="12"/>
  <c r="S51" i="12"/>
  <c r="Q51" i="12"/>
  <c r="O51" i="12"/>
  <c r="M51" i="12"/>
  <c r="I51" i="12"/>
  <c r="AF51" i="12" s="1"/>
  <c r="Y50" i="12"/>
  <c r="W50" i="12"/>
  <c r="U50" i="12"/>
  <c r="S50" i="12"/>
  <c r="Q50" i="12"/>
  <c r="O50" i="12"/>
  <c r="M50" i="12"/>
  <c r="I50" i="12"/>
  <c r="AF50" i="12" s="1"/>
  <c r="Y49" i="12"/>
  <c r="W49" i="12"/>
  <c r="U49" i="12"/>
  <c r="S49" i="12"/>
  <c r="Q49" i="12"/>
  <c r="O49" i="12"/>
  <c r="M49" i="12"/>
  <c r="I49" i="12"/>
  <c r="AF49" i="12" s="1"/>
  <c r="Y48" i="12"/>
  <c r="W48" i="12"/>
  <c r="U48" i="12"/>
  <c r="S48" i="12"/>
  <c r="Q48" i="12"/>
  <c r="O48" i="12"/>
  <c r="M48" i="12"/>
  <c r="I48" i="12"/>
  <c r="AF48" i="12" s="1"/>
  <c r="Y47" i="12"/>
  <c r="W47" i="12"/>
  <c r="U47" i="12"/>
  <c r="S47" i="12"/>
  <c r="Q47" i="12"/>
  <c r="O47" i="12"/>
  <c r="M47" i="12"/>
  <c r="I47" i="12"/>
  <c r="AF47" i="12" s="1"/>
  <c r="Y46" i="12"/>
  <c r="W46" i="12"/>
  <c r="U46" i="12"/>
  <c r="S46" i="12"/>
  <c r="Q46" i="12"/>
  <c r="O46" i="12"/>
  <c r="M46" i="12"/>
  <c r="I46" i="12"/>
  <c r="AF46" i="12" s="1"/>
  <c r="Y45" i="12"/>
  <c r="W45" i="12"/>
  <c r="U45" i="12"/>
  <c r="S45" i="12"/>
  <c r="Q45" i="12"/>
  <c r="O45" i="12"/>
  <c r="M45" i="12"/>
  <c r="I45" i="12"/>
  <c r="AF45" i="12" s="1"/>
  <c r="Y44" i="12"/>
  <c r="W44" i="12"/>
  <c r="U44" i="12"/>
  <c r="S44" i="12"/>
  <c r="Q44" i="12"/>
  <c r="O44" i="12"/>
  <c r="M44" i="12"/>
  <c r="I44" i="12"/>
  <c r="AF44" i="12" s="1"/>
  <c r="Y43" i="12"/>
  <c r="W43" i="12"/>
  <c r="U43" i="12"/>
  <c r="S43" i="12"/>
  <c r="Q43" i="12"/>
  <c r="O43" i="12"/>
  <c r="M43" i="12"/>
  <c r="I43" i="12"/>
  <c r="AF43" i="12" s="1"/>
  <c r="Y42" i="12"/>
  <c r="W42" i="12"/>
  <c r="U42" i="12"/>
  <c r="S42" i="12"/>
  <c r="Q42" i="12"/>
  <c r="O42" i="12"/>
  <c r="M42" i="12"/>
  <c r="I42" i="12"/>
  <c r="AF42" i="12" s="1"/>
  <c r="Y41" i="12"/>
  <c r="W41" i="12"/>
  <c r="U41" i="12"/>
  <c r="S41" i="12"/>
  <c r="Q41" i="12"/>
  <c r="O41" i="12"/>
  <c r="M41" i="12"/>
  <c r="I41" i="12"/>
  <c r="AF41" i="12" s="1"/>
  <c r="Y40" i="12"/>
  <c r="W40" i="12"/>
  <c r="U40" i="12"/>
  <c r="S40" i="12"/>
  <c r="Q40" i="12"/>
  <c r="O40" i="12"/>
  <c r="M40" i="12"/>
  <c r="I40" i="12"/>
  <c r="AF40" i="12" s="1"/>
  <c r="Y39" i="12"/>
  <c r="W39" i="12"/>
  <c r="U39" i="12"/>
  <c r="S39" i="12"/>
  <c r="Q39" i="12"/>
  <c r="O39" i="12"/>
  <c r="M39" i="12"/>
  <c r="I39" i="12"/>
  <c r="AF39" i="12" s="1"/>
  <c r="Y38" i="12"/>
  <c r="W38" i="12"/>
  <c r="U38" i="12"/>
  <c r="S38" i="12"/>
  <c r="Q38" i="12"/>
  <c r="O38" i="12"/>
  <c r="M38" i="12"/>
  <c r="Y37" i="12"/>
  <c r="W37" i="12"/>
  <c r="U37" i="12"/>
  <c r="S37" i="12"/>
  <c r="Q37" i="12"/>
  <c r="O37" i="12"/>
  <c r="M37" i="12"/>
  <c r="Y36" i="12"/>
  <c r="W36" i="12"/>
  <c r="U36" i="12"/>
  <c r="S36" i="12"/>
  <c r="Q36" i="12"/>
  <c r="O36" i="12"/>
  <c r="M36" i="12"/>
  <c r="I36" i="12"/>
  <c r="AF36" i="12" s="1"/>
  <c r="Y35" i="12"/>
  <c r="W35" i="12"/>
  <c r="U35" i="12"/>
  <c r="S35" i="12"/>
  <c r="Q35" i="12"/>
  <c r="O35" i="12"/>
  <c r="M35" i="12"/>
  <c r="I35" i="12"/>
  <c r="AF35" i="12" s="1"/>
  <c r="Y34" i="12"/>
  <c r="W34" i="12"/>
  <c r="U34" i="12"/>
  <c r="S34" i="12"/>
  <c r="Q34" i="12"/>
  <c r="O34" i="12"/>
  <c r="M34" i="12"/>
  <c r="I34" i="12"/>
  <c r="AF34" i="12" s="1"/>
  <c r="Y33" i="12"/>
  <c r="W33" i="12"/>
  <c r="U33" i="12"/>
  <c r="S33" i="12"/>
  <c r="Q33" i="12"/>
  <c r="O33" i="12"/>
  <c r="M33" i="12"/>
  <c r="I33" i="12"/>
  <c r="AF33" i="12" s="1"/>
  <c r="Y32" i="12"/>
  <c r="W32" i="12"/>
  <c r="U32" i="12"/>
  <c r="S32" i="12"/>
  <c r="Q32" i="12"/>
  <c r="O32" i="12"/>
  <c r="M32" i="12"/>
  <c r="I32" i="12"/>
  <c r="AF32" i="12" s="1"/>
  <c r="Y31" i="12"/>
  <c r="W31" i="12"/>
  <c r="U31" i="12"/>
  <c r="S31" i="12"/>
  <c r="Q31" i="12"/>
  <c r="O31" i="12"/>
  <c r="M31" i="12"/>
  <c r="I31" i="12"/>
  <c r="AF31" i="12" s="1"/>
  <c r="Y30" i="12"/>
  <c r="W30" i="12"/>
  <c r="U30" i="12"/>
  <c r="S30" i="12"/>
  <c r="Q30" i="12"/>
  <c r="O30" i="12"/>
  <c r="M30" i="12"/>
  <c r="I30" i="12"/>
  <c r="AF30" i="12" s="1"/>
  <c r="Y29" i="12"/>
  <c r="W29" i="12"/>
  <c r="U29" i="12"/>
  <c r="S29" i="12"/>
  <c r="Q29" i="12"/>
  <c r="O29" i="12"/>
  <c r="M29" i="12"/>
  <c r="I29" i="12"/>
  <c r="AF29" i="12" s="1"/>
  <c r="Y28" i="12"/>
  <c r="W28" i="12"/>
  <c r="U28" i="12"/>
  <c r="S28" i="12"/>
  <c r="Q28" i="12"/>
  <c r="O28" i="12"/>
  <c r="M28" i="12"/>
  <c r="I28" i="12"/>
  <c r="AF28" i="12" s="1"/>
  <c r="Y27" i="12"/>
  <c r="W27" i="12"/>
  <c r="U27" i="12"/>
  <c r="S27" i="12"/>
  <c r="Q27" i="12"/>
  <c r="O27" i="12"/>
  <c r="M27" i="12"/>
  <c r="I27" i="12"/>
  <c r="AF27" i="12" s="1"/>
  <c r="Y26" i="12"/>
  <c r="W26" i="12"/>
  <c r="U26" i="12"/>
  <c r="S26" i="12"/>
  <c r="Q26" i="12"/>
  <c r="O26" i="12"/>
  <c r="M26" i="12"/>
  <c r="I26" i="12"/>
  <c r="AF26" i="12" s="1"/>
  <c r="Y25" i="12"/>
  <c r="W25" i="12"/>
  <c r="U25" i="12"/>
  <c r="S25" i="12"/>
  <c r="Q25" i="12"/>
  <c r="O25" i="12"/>
  <c r="M25" i="12"/>
  <c r="I25" i="12"/>
  <c r="AF25" i="12" s="1"/>
  <c r="Y24" i="12"/>
  <c r="W24" i="12"/>
  <c r="U24" i="12"/>
  <c r="S24" i="12"/>
  <c r="Q24" i="12"/>
  <c r="O24" i="12"/>
  <c r="M24" i="12"/>
  <c r="I24" i="12"/>
  <c r="AF24" i="12" s="1"/>
  <c r="Y23" i="12"/>
  <c r="W23" i="12"/>
  <c r="U23" i="12"/>
  <c r="S23" i="12"/>
  <c r="Q23" i="12"/>
  <c r="O23" i="12"/>
  <c r="M23" i="12"/>
  <c r="I23" i="12"/>
  <c r="AF23" i="12" s="1"/>
  <c r="Y22" i="12"/>
  <c r="W22" i="12"/>
  <c r="U22" i="12"/>
  <c r="S22" i="12"/>
  <c r="Q22" i="12"/>
  <c r="O22" i="12"/>
  <c r="M22" i="12"/>
  <c r="I22" i="12"/>
  <c r="AF22" i="12" s="1"/>
  <c r="Y21" i="12"/>
  <c r="W21" i="12"/>
  <c r="U21" i="12"/>
  <c r="S21" i="12"/>
  <c r="Q21" i="12"/>
  <c r="O21" i="12"/>
  <c r="M21" i="12"/>
  <c r="I21" i="12"/>
  <c r="AF21" i="12" s="1"/>
  <c r="AD20" i="12"/>
  <c r="Y20" i="12"/>
  <c r="W20" i="12"/>
  <c r="U20" i="12"/>
  <c r="S20" i="12"/>
  <c r="Q20" i="12"/>
  <c r="O20" i="12"/>
  <c r="M20" i="12"/>
  <c r="I20" i="12"/>
  <c r="AK19" i="12"/>
  <c r="AD19" i="12"/>
  <c r="Y19" i="12"/>
  <c r="W19" i="12"/>
  <c r="I19" i="12"/>
  <c r="AD18" i="12"/>
  <c r="Y18" i="12"/>
  <c r="W18" i="12"/>
  <c r="U18" i="12"/>
  <c r="S18" i="12"/>
  <c r="Q18" i="12"/>
  <c r="O18" i="12"/>
  <c r="M18" i="12"/>
  <c r="AK18" i="12" s="1"/>
  <c r="I18" i="12"/>
  <c r="AD17" i="12"/>
  <c r="Y17" i="12"/>
  <c r="W17" i="12"/>
  <c r="U17" i="12"/>
  <c r="S17" i="12"/>
  <c r="Q17" i="12"/>
  <c r="O17" i="12"/>
  <c r="M17" i="12"/>
  <c r="I17" i="12"/>
  <c r="AD16" i="12"/>
  <c r="Y16" i="12"/>
  <c r="W16" i="12"/>
  <c r="U16" i="12"/>
  <c r="S16" i="12"/>
  <c r="Q16" i="12"/>
  <c r="O16" i="12"/>
  <c r="M16" i="12"/>
  <c r="AK16" i="12" s="1"/>
  <c r="I16" i="12"/>
  <c r="Y15" i="12"/>
  <c r="W15" i="12"/>
  <c r="U15" i="12"/>
  <c r="S15" i="12"/>
  <c r="Q15" i="12"/>
  <c r="O15" i="12"/>
  <c r="M15" i="12"/>
  <c r="K15" i="12"/>
  <c r="AF14" i="12"/>
  <c r="AC14" i="12"/>
  <c r="AA14" i="12"/>
  <c r="Y14" i="12"/>
  <c r="W14" i="12"/>
  <c r="U14" i="12"/>
  <c r="S14" i="12"/>
  <c r="Q14" i="12"/>
  <c r="O14" i="12"/>
  <c r="M14" i="12"/>
  <c r="AD8" i="12"/>
  <c r="AE273" i="12" l="1"/>
  <c r="AE97" i="12"/>
  <c r="AG97" i="12" s="1"/>
  <c r="AG273" i="12"/>
  <c r="AK105" i="12"/>
  <c r="AE105" i="12"/>
  <c r="AG105" i="12" s="1"/>
  <c r="AK75" i="12"/>
  <c r="AE75" i="12"/>
  <c r="AG75" i="12" s="1"/>
  <c r="AE89" i="12"/>
  <c r="AG89" i="12" s="1"/>
  <c r="AK89" i="12"/>
  <c r="AK275" i="12"/>
  <c r="AE275" i="12"/>
  <c r="AG275" i="12" s="1"/>
  <c r="AK59" i="12"/>
  <c r="AE59" i="12"/>
  <c r="AG59" i="12" s="1"/>
  <c r="AK184" i="12"/>
  <c r="AE184" i="12"/>
  <c r="AG184" i="12" s="1"/>
  <c r="AE164" i="12"/>
  <c r="AG164" i="12" s="1"/>
  <c r="AK164" i="12"/>
  <c r="AK215" i="12"/>
  <c r="AE215" i="12"/>
  <c r="AG215" i="12" s="1"/>
  <c r="AK235" i="12"/>
  <c r="AE235" i="12"/>
  <c r="AG235" i="12" s="1"/>
  <c r="AK255" i="12"/>
  <c r="AE255" i="12"/>
  <c r="AG255" i="12" s="1"/>
  <c r="AK37" i="12"/>
  <c r="AE37" i="12"/>
  <c r="AG37" i="12" s="1"/>
  <c r="AK35" i="12"/>
  <c r="AE35" i="12"/>
  <c r="AG35" i="12" s="1"/>
  <c r="AK288" i="12"/>
  <c r="AE288" i="12"/>
  <c r="AG288" i="12" s="1"/>
  <c r="AE152" i="12"/>
  <c r="AG152" i="12" s="1"/>
  <c r="AE29" i="12"/>
  <c r="AG29" i="12" s="1"/>
  <c r="AK29" i="12"/>
  <c r="AK278" i="12"/>
  <c r="AE278" i="12"/>
  <c r="AG278" i="12" s="1"/>
  <c r="AK102" i="12"/>
  <c r="AE102" i="12"/>
  <c r="AG102" i="12" s="1"/>
  <c r="AK110" i="12"/>
  <c r="AE110" i="12"/>
  <c r="AG110" i="12" s="1"/>
  <c r="AK112" i="12"/>
  <c r="AE112" i="12"/>
  <c r="AG112" i="12" s="1"/>
  <c r="AK118" i="12"/>
  <c r="AE118" i="12"/>
  <c r="AG118" i="12" s="1"/>
  <c r="AK17" i="12"/>
  <c r="AE17" i="12"/>
  <c r="AE23" i="12"/>
  <c r="AG23" i="12" s="1"/>
  <c r="AK68" i="12"/>
  <c r="AE68" i="12"/>
  <c r="AG68" i="12" s="1"/>
  <c r="AK70" i="12"/>
  <c r="AE70" i="12"/>
  <c r="AG70" i="12" s="1"/>
  <c r="AK72" i="12"/>
  <c r="AE72" i="12"/>
  <c r="AG72" i="12" s="1"/>
  <c r="AK74" i="12"/>
  <c r="AE74" i="12"/>
  <c r="AG74" i="12" s="1"/>
  <c r="AK76" i="12"/>
  <c r="AE76" i="12"/>
  <c r="AG76" i="12" s="1"/>
  <c r="AK78" i="12"/>
  <c r="AE78" i="12"/>
  <c r="AG78" i="12" s="1"/>
  <c r="AK80" i="12"/>
  <c r="AE80" i="12"/>
  <c r="AG80" i="12" s="1"/>
  <c r="AK82" i="12"/>
  <c r="AE82" i="12"/>
  <c r="AG82" i="12" s="1"/>
  <c r="AK84" i="12"/>
  <c r="AE84" i="12"/>
  <c r="AG84" i="12" s="1"/>
  <c r="AK86" i="12"/>
  <c r="AE86" i="12"/>
  <c r="AG86" i="12" s="1"/>
  <c r="AE88" i="12"/>
  <c r="AG88" i="12" s="1"/>
  <c r="AK88" i="12"/>
  <c r="AE90" i="12"/>
  <c r="AG90" i="12" s="1"/>
  <c r="AK90" i="12"/>
  <c r="AE92" i="12"/>
  <c r="AG92" i="12" s="1"/>
  <c r="AK92" i="12"/>
  <c r="AK94" i="12"/>
  <c r="AE94" i="12"/>
  <c r="AG94" i="12" s="1"/>
  <c r="AE96" i="12"/>
  <c r="AG96" i="12" s="1"/>
  <c r="AK96" i="12"/>
  <c r="AK191" i="12"/>
  <c r="AE191" i="12"/>
  <c r="AG191" i="12" s="1"/>
  <c r="AK193" i="12"/>
  <c r="AE193" i="12"/>
  <c r="AG193" i="12" s="1"/>
  <c r="AE195" i="12"/>
  <c r="AG195" i="12" s="1"/>
  <c r="AK274" i="12"/>
  <c r="AE274" i="12"/>
  <c r="AG274" i="12" s="1"/>
  <c r="AE276" i="12"/>
  <c r="AG276" i="12" s="1"/>
  <c r="AK295" i="12"/>
  <c r="AK294" i="12" s="1"/>
  <c r="AK293" i="12" s="1"/>
  <c r="AE295" i="12"/>
  <c r="AG295" i="12" s="1"/>
  <c r="AK95" i="12"/>
  <c r="AE95" i="12"/>
  <c r="AG95" i="12" s="1"/>
  <c r="AK61" i="12"/>
  <c r="AE61" i="12"/>
  <c r="AG61" i="12" s="1"/>
  <c r="AK229" i="12"/>
  <c r="AE229" i="12"/>
  <c r="AG229" i="12" s="1"/>
  <c r="AK158" i="12"/>
  <c r="AE158" i="12"/>
  <c r="AG158" i="12" s="1"/>
  <c r="AK207" i="12"/>
  <c r="AE207" i="12"/>
  <c r="AG207" i="12" s="1"/>
  <c r="AK128" i="12"/>
  <c r="AE128" i="12"/>
  <c r="AG128" i="12" s="1"/>
  <c r="AK100" i="12"/>
  <c r="AE100" i="12"/>
  <c r="AG100" i="12" s="1"/>
  <c r="AK52" i="12"/>
  <c r="AE52" i="12"/>
  <c r="AG52" i="12" s="1"/>
  <c r="AK187" i="12"/>
  <c r="AE187" i="12"/>
  <c r="AG187" i="12" s="1"/>
  <c r="AK189" i="12"/>
  <c r="AE189" i="12"/>
  <c r="AG189" i="12" s="1"/>
  <c r="AK71" i="12"/>
  <c r="AE71" i="12"/>
  <c r="AG71" i="12" s="1"/>
  <c r="AK51" i="12"/>
  <c r="AE51" i="12"/>
  <c r="AG51" i="12" s="1"/>
  <c r="AE186" i="12"/>
  <c r="AG186" i="12" s="1"/>
  <c r="AK168" i="12"/>
  <c r="AE168" i="12"/>
  <c r="AG168" i="12" s="1"/>
  <c r="AE225" i="12"/>
  <c r="AG225" i="12" s="1"/>
  <c r="AK225" i="12"/>
  <c r="AK154" i="12"/>
  <c r="AE154" i="12"/>
  <c r="AG154" i="12" s="1"/>
  <c r="AE205" i="12"/>
  <c r="AG205" i="12" s="1"/>
  <c r="AK134" i="12"/>
  <c r="AE134" i="12"/>
  <c r="AG134" i="12" s="1"/>
  <c r="AK116" i="12"/>
  <c r="AE116" i="12"/>
  <c r="AG116" i="12" s="1"/>
  <c r="AK171" i="12"/>
  <c r="AE171" i="12"/>
  <c r="AG171" i="12" s="1"/>
  <c r="AE173" i="12"/>
  <c r="AG173" i="12" s="1"/>
  <c r="AK173" i="12"/>
  <c r="AE175" i="12"/>
  <c r="AG175" i="12" s="1"/>
  <c r="AK175" i="12"/>
  <c r="AK177" i="12"/>
  <c r="AE177" i="12"/>
  <c r="AG177" i="12" s="1"/>
  <c r="AK179" i="12"/>
  <c r="AE179" i="12"/>
  <c r="AG179" i="12" s="1"/>
  <c r="AK181" i="12"/>
  <c r="AE181" i="12"/>
  <c r="AG181" i="12" s="1"/>
  <c r="AK183" i="12"/>
  <c r="AE183" i="12"/>
  <c r="AG183" i="12" s="1"/>
  <c r="AK185" i="12"/>
  <c r="AE185" i="12"/>
  <c r="AG185" i="12" s="1"/>
  <c r="AK266" i="12"/>
  <c r="AE266" i="12"/>
  <c r="AG266" i="12" s="1"/>
  <c r="AE268" i="12"/>
  <c r="AG268" i="12" s="1"/>
  <c r="AK268" i="12"/>
  <c r="AE270" i="12"/>
  <c r="AG270" i="12" s="1"/>
  <c r="AK270" i="12"/>
  <c r="AK272" i="12"/>
  <c r="AE272" i="12"/>
  <c r="AG272" i="12" s="1"/>
  <c r="AE91" i="12"/>
  <c r="AG91" i="12" s="1"/>
  <c r="AK91" i="12"/>
  <c r="AK47" i="12"/>
  <c r="AE47" i="12"/>
  <c r="AG47" i="12" s="1"/>
  <c r="AK162" i="12"/>
  <c r="AE162" i="12"/>
  <c r="AG162" i="12" s="1"/>
  <c r="AK219" i="12"/>
  <c r="AE219" i="12"/>
  <c r="AG219" i="12" s="1"/>
  <c r="AK114" i="12"/>
  <c r="AE114" i="12"/>
  <c r="AG114" i="12" s="1"/>
  <c r="AK60" i="12"/>
  <c r="AE60" i="12"/>
  <c r="AG60" i="12" s="1"/>
  <c r="AK161" i="12"/>
  <c r="AE161" i="12"/>
  <c r="AG161" i="12" s="1"/>
  <c r="AK163" i="12"/>
  <c r="AE163" i="12"/>
  <c r="AG163" i="12" s="1"/>
  <c r="AE165" i="12"/>
  <c r="AG165" i="12" s="1"/>
  <c r="AK165" i="12"/>
  <c r="AK167" i="12"/>
  <c r="AE167" i="12"/>
  <c r="AG167" i="12" s="1"/>
  <c r="AK169" i="12"/>
  <c r="AE169" i="12"/>
  <c r="AG169" i="12" s="1"/>
  <c r="AE212" i="12"/>
  <c r="AG212" i="12" s="1"/>
  <c r="AK212" i="12"/>
  <c r="AK214" i="12"/>
  <c r="AE214" i="12"/>
  <c r="AG214" i="12" s="1"/>
  <c r="AK216" i="12"/>
  <c r="AE216" i="12"/>
  <c r="AG216" i="12" s="1"/>
  <c r="AK218" i="12"/>
  <c r="AE218" i="12"/>
  <c r="AG218" i="12" s="1"/>
  <c r="AK220" i="12"/>
  <c r="AE220" i="12"/>
  <c r="AG220" i="12" s="1"/>
  <c r="AK222" i="12"/>
  <c r="AE222" i="12"/>
  <c r="AG222" i="12" s="1"/>
  <c r="AK224" i="12"/>
  <c r="AE224" i="12"/>
  <c r="AG224" i="12" s="1"/>
  <c r="AE226" i="12"/>
  <c r="AG226" i="12" s="1"/>
  <c r="AK226" i="12"/>
  <c r="AE228" i="12"/>
  <c r="AG228" i="12" s="1"/>
  <c r="AK228" i="12"/>
  <c r="AK230" i="12"/>
  <c r="AE230" i="12"/>
  <c r="AG230" i="12" s="1"/>
  <c r="AK232" i="12"/>
  <c r="AE232" i="12"/>
  <c r="AG232" i="12" s="1"/>
  <c r="AK234" i="12"/>
  <c r="AE234" i="12"/>
  <c r="AG234" i="12" s="1"/>
  <c r="AK236" i="12"/>
  <c r="AE236" i="12"/>
  <c r="AG236" i="12" s="1"/>
  <c r="AK238" i="12"/>
  <c r="AE238" i="12"/>
  <c r="AG238" i="12" s="1"/>
  <c r="AK240" i="12"/>
  <c r="AE240" i="12"/>
  <c r="AG240" i="12" s="1"/>
  <c r="AK242" i="12"/>
  <c r="AE242" i="12"/>
  <c r="AG242" i="12" s="1"/>
  <c r="AK244" i="12"/>
  <c r="AE244" i="12"/>
  <c r="AG244" i="12" s="1"/>
  <c r="AK246" i="12"/>
  <c r="AE246" i="12"/>
  <c r="AG246" i="12" s="1"/>
  <c r="AK248" i="12"/>
  <c r="AE248" i="12"/>
  <c r="AG248" i="12" s="1"/>
  <c r="AK250" i="12"/>
  <c r="AE250" i="12"/>
  <c r="AG250" i="12" s="1"/>
  <c r="AE252" i="12"/>
  <c r="AG252" i="12" s="1"/>
  <c r="AK252" i="12"/>
  <c r="AK254" i="12"/>
  <c r="AE254" i="12"/>
  <c r="AG254" i="12" s="1"/>
  <c r="AK256" i="12"/>
  <c r="AE256" i="12"/>
  <c r="AG256" i="12" s="1"/>
  <c r="AK258" i="12"/>
  <c r="AE258" i="12"/>
  <c r="AG258" i="12" s="1"/>
  <c r="AK260" i="12"/>
  <c r="AE260" i="12"/>
  <c r="AG260" i="12" s="1"/>
  <c r="AK262" i="12"/>
  <c r="AE262" i="12"/>
  <c r="AG262" i="12" s="1"/>
  <c r="AK264" i="12"/>
  <c r="AE264" i="12"/>
  <c r="AG264" i="12" s="1"/>
  <c r="AK101" i="12"/>
  <c r="AE101" i="12"/>
  <c r="AG101" i="12" s="1"/>
  <c r="AE107" i="12"/>
  <c r="AG107" i="12" s="1"/>
  <c r="AK107" i="12"/>
  <c r="AK113" i="12"/>
  <c r="AE113" i="12"/>
  <c r="AG113" i="12" s="1"/>
  <c r="AE123" i="12"/>
  <c r="AG123" i="12" s="1"/>
  <c r="AE196" i="12"/>
  <c r="AG196" i="12" s="1"/>
  <c r="AE73" i="12"/>
  <c r="AG73" i="12" s="1"/>
  <c r="AK73" i="12"/>
  <c r="AK81" i="12"/>
  <c r="AE81" i="12"/>
  <c r="AG81" i="12" s="1"/>
  <c r="AK194" i="12"/>
  <c r="AE194" i="12"/>
  <c r="AG194" i="12" s="1"/>
  <c r="AE55" i="12"/>
  <c r="AG55" i="12" s="1"/>
  <c r="AK55" i="12"/>
  <c r="AK63" i="12"/>
  <c r="AE63" i="12"/>
  <c r="AG63" i="12" s="1"/>
  <c r="AK65" i="12"/>
  <c r="AE65" i="12"/>
  <c r="AG65" i="12" s="1"/>
  <c r="AE190" i="12"/>
  <c r="AG190" i="12" s="1"/>
  <c r="AK45" i="12"/>
  <c r="AE45" i="12"/>
  <c r="AG45" i="12" s="1"/>
  <c r="AE49" i="12"/>
  <c r="AG49" i="12" s="1"/>
  <c r="AE172" i="12"/>
  <c r="AG172" i="12" s="1"/>
  <c r="AK172" i="12"/>
  <c r="AK176" i="12"/>
  <c r="AE176" i="12"/>
  <c r="AG176" i="12" s="1"/>
  <c r="AK182" i="12"/>
  <c r="AE182" i="12"/>
  <c r="AG182" i="12" s="1"/>
  <c r="AK267" i="12"/>
  <c r="AE267" i="12"/>
  <c r="AG267" i="12" s="1"/>
  <c r="AK39" i="12"/>
  <c r="AE39" i="12"/>
  <c r="AG39" i="12" s="1"/>
  <c r="AK217" i="12"/>
  <c r="AE217" i="12"/>
  <c r="AG217" i="12" s="1"/>
  <c r="AK241" i="12"/>
  <c r="AE241" i="12"/>
  <c r="AG241" i="12" s="1"/>
  <c r="AK259" i="12"/>
  <c r="AE259" i="12"/>
  <c r="AG259" i="12" s="1"/>
  <c r="AE292" i="12"/>
  <c r="AG292" i="12" s="1"/>
  <c r="AK292" i="12"/>
  <c r="AK291" i="12" s="1"/>
  <c r="AE203" i="12"/>
  <c r="AG203" i="12" s="1"/>
  <c r="AK286" i="12"/>
  <c r="AE286" i="12"/>
  <c r="AG286" i="12" s="1"/>
  <c r="AK25" i="12"/>
  <c r="AE25" i="12"/>
  <c r="AG25" i="12" s="1"/>
  <c r="AK124" i="12"/>
  <c r="AE124" i="12"/>
  <c r="AG124" i="12" s="1"/>
  <c r="AE140" i="12"/>
  <c r="AG140" i="12" s="1"/>
  <c r="AK140" i="12"/>
  <c r="AK108" i="12"/>
  <c r="AE108" i="12"/>
  <c r="AG108" i="12" s="1"/>
  <c r="AK159" i="12"/>
  <c r="AE159" i="12"/>
  <c r="AG159" i="12" s="1"/>
  <c r="AE206" i="12"/>
  <c r="AG206" i="12" s="1"/>
  <c r="AK206" i="12"/>
  <c r="AK208" i="12"/>
  <c r="AE208" i="12"/>
  <c r="AG208" i="12" s="1"/>
  <c r="AK210" i="12"/>
  <c r="AE210" i="12"/>
  <c r="AG210" i="12" s="1"/>
  <c r="AE293" i="12"/>
  <c r="AG293" i="12" s="1"/>
  <c r="AE24" i="12"/>
  <c r="AG24" i="12" s="1"/>
  <c r="AK111" i="12"/>
  <c r="AE111" i="12"/>
  <c r="AG111" i="12" s="1"/>
  <c r="AK174" i="12"/>
  <c r="AE174" i="12"/>
  <c r="AG174" i="12" s="1"/>
  <c r="AE213" i="12"/>
  <c r="AG213" i="12" s="1"/>
  <c r="AK213" i="12"/>
  <c r="AE231" i="12"/>
  <c r="AG231" i="12" s="1"/>
  <c r="AK231" i="12"/>
  <c r="AK237" i="12"/>
  <c r="AE237" i="12"/>
  <c r="AG237" i="12" s="1"/>
  <c r="AK247" i="12"/>
  <c r="AE247" i="12"/>
  <c r="AG247" i="12" s="1"/>
  <c r="AE253" i="12"/>
  <c r="AG253" i="12" s="1"/>
  <c r="AK253" i="12"/>
  <c r="AK261" i="12"/>
  <c r="AE261" i="12"/>
  <c r="AG261" i="12" s="1"/>
  <c r="AE33" i="12"/>
  <c r="AG33" i="12" s="1"/>
  <c r="AE150" i="12"/>
  <c r="AG150" i="12" s="1"/>
  <c r="AK150" i="12"/>
  <c r="AK27" i="12"/>
  <c r="AE27" i="12"/>
  <c r="AG27" i="12" s="1"/>
  <c r="AK126" i="12"/>
  <c r="AE126" i="12"/>
  <c r="AG126" i="12" s="1"/>
  <c r="AK144" i="12"/>
  <c r="AE144" i="12"/>
  <c r="AG144" i="12" s="1"/>
  <c r="AE284" i="12"/>
  <c r="AG284" i="12" s="1"/>
  <c r="AK56" i="12"/>
  <c r="AE56" i="12"/>
  <c r="AG56" i="12" s="1"/>
  <c r="AK66" i="12"/>
  <c r="AE66" i="12"/>
  <c r="AG66" i="12" s="1"/>
  <c r="AK42" i="12"/>
  <c r="AE42" i="12"/>
  <c r="AG42" i="12" s="1"/>
  <c r="AK36" i="12"/>
  <c r="AE36" i="12"/>
  <c r="AG36" i="12" s="1"/>
  <c r="AK155" i="12"/>
  <c r="AE155" i="12"/>
  <c r="AG155" i="12" s="1"/>
  <c r="AE157" i="12"/>
  <c r="AG157" i="12" s="1"/>
  <c r="AK204" i="12"/>
  <c r="AK203" i="12" s="1"/>
  <c r="AE204" i="12"/>
  <c r="AG204" i="12" s="1"/>
  <c r="AK22" i="12"/>
  <c r="AE22" i="12"/>
  <c r="AG22" i="12" s="1"/>
  <c r="AK103" i="12"/>
  <c r="AE103" i="12"/>
  <c r="AG103" i="12" s="1"/>
  <c r="AK115" i="12"/>
  <c r="AE115" i="12"/>
  <c r="AG115" i="12" s="1"/>
  <c r="AE277" i="12"/>
  <c r="AG277" i="12" s="1"/>
  <c r="AK77" i="12"/>
  <c r="AE77" i="12"/>
  <c r="AG77" i="12" s="1"/>
  <c r="AK79" i="12"/>
  <c r="AE79" i="12"/>
  <c r="AG79" i="12" s="1"/>
  <c r="AK85" i="12"/>
  <c r="AE85" i="12"/>
  <c r="AG85" i="12" s="1"/>
  <c r="AK93" i="12"/>
  <c r="AE93" i="12"/>
  <c r="AG93" i="12" s="1"/>
  <c r="AE192" i="12"/>
  <c r="AG192" i="12" s="1"/>
  <c r="AK192" i="12"/>
  <c r="AK53" i="12"/>
  <c r="AE53" i="12"/>
  <c r="AG53" i="12" s="1"/>
  <c r="AE67" i="12"/>
  <c r="AG67" i="12" s="1"/>
  <c r="AK188" i="12"/>
  <c r="AE188" i="12"/>
  <c r="AG188" i="12" s="1"/>
  <c r="AK180" i="12"/>
  <c r="AE180" i="12"/>
  <c r="AG180" i="12" s="1"/>
  <c r="AE269" i="12"/>
  <c r="AG269" i="12" s="1"/>
  <c r="AK269" i="12"/>
  <c r="AE294" i="12"/>
  <c r="AG294" i="12" s="1"/>
  <c r="AE41" i="12"/>
  <c r="AG41" i="12" s="1"/>
  <c r="AK41" i="12"/>
  <c r="AK43" i="12"/>
  <c r="AE43" i="12"/>
  <c r="AG43" i="12" s="1"/>
  <c r="AK166" i="12"/>
  <c r="AE166" i="12"/>
  <c r="AG166" i="12" s="1"/>
  <c r="AE227" i="12"/>
  <c r="AG227" i="12" s="1"/>
  <c r="AK227" i="12"/>
  <c r="AK239" i="12"/>
  <c r="AE239" i="12"/>
  <c r="AG239" i="12" s="1"/>
  <c r="AK251" i="12"/>
  <c r="AE251" i="12"/>
  <c r="AG251" i="12" s="1"/>
  <c r="AK263" i="12"/>
  <c r="AE263" i="12"/>
  <c r="AG263" i="12" s="1"/>
  <c r="AK209" i="12"/>
  <c r="AE209" i="12"/>
  <c r="AG209" i="12" s="1"/>
  <c r="AK130" i="12"/>
  <c r="AE130" i="12"/>
  <c r="AG130" i="12" s="1"/>
  <c r="AK142" i="12"/>
  <c r="AE142" i="12"/>
  <c r="AG142" i="12" s="1"/>
  <c r="AK280" i="12"/>
  <c r="AE280" i="12"/>
  <c r="AG280" i="12" s="1"/>
  <c r="AK21" i="12"/>
  <c r="AE21" i="12"/>
  <c r="AG21" i="12" s="1"/>
  <c r="AK104" i="12"/>
  <c r="AE104" i="12"/>
  <c r="AG104" i="12" s="1"/>
  <c r="AK54" i="12"/>
  <c r="AE54" i="12"/>
  <c r="AG54" i="12" s="1"/>
  <c r="AK58" i="12"/>
  <c r="AE58" i="12"/>
  <c r="AG58" i="12" s="1"/>
  <c r="AK62" i="12"/>
  <c r="AE62" i="12"/>
  <c r="AG62" i="12" s="1"/>
  <c r="AK48" i="12"/>
  <c r="AE48" i="12"/>
  <c r="AG48" i="12" s="1"/>
  <c r="AK38" i="12"/>
  <c r="AE38" i="12"/>
  <c r="AG38" i="12" s="1"/>
  <c r="AE44" i="12"/>
  <c r="AG44" i="12" s="1"/>
  <c r="AE34" i="12"/>
  <c r="AG34" i="12" s="1"/>
  <c r="AE153" i="12"/>
  <c r="AG153" i="12" s="1"/>
  <c r="AK202" i="12"/>
  <c r="AK201" i="12" s="1"/>
  <c r="AE202" i="12"/>
  <c r="AG202" i="12" s="1"/>
  <c r="AK287" i="12"/>
  <c r="AE287" i="12"/>
  <c r="AG287" i="12" s="1"/>
  <c r="AK289" i="12"/>
  <c r="AE289" i="12"/>
  <c r="AG289" i="12" s="1"/>
  <c r="AE291" i="12"/>
  <c r="AG291" i="12" s="1"/>
  <c r="AK99" i="12"/>
  <c r="AE99" i="12"/>
  <c r="AG99" i="12" s="1"/>
  <c r="AK117" i="12"/>
  <c r="AE117" i="12"/>
  <c r="AG117" i="12" s="1"/>
  <c r="AK69" i="12"/>
  <c r="AE69" i="12"/>
  <c r="AG69" i="12" s="1"/>
  <c r="AE87" i="12"/>
  <c r="AG87" i="12" s="1"/>
  <c r="AK87" i="12"/>
  <c r="AE271" i="12"/>
  <c r="AG271" i="12" s="1"/>
  <c r="AK271" i="12"/>
  <c r="AE170" i="12"/>
  <c r="AG170" i="12" s="1"/>
  <c r="AK223" i="12"/>
  <c r="AE223" i="12"/>
  <c r="AG223" i="12" s="1"/>
  <c r="AK233" i="12"/>
  <c r="AE233" i="12"/>
  <c r="AG233" i="12" s="1"/>
  <c r="AE243" i="12"/>
  <c r="AG243" i="12" s="1"/>
  <c r="AK243" i="12"/>
  <c r="AK249" i="12"/>
  <c r="AE249" i="12"/>
  <c r="AG249" i="12" s="1"/>
  <c r="AK257" i="12"/>
  <c r="AE257" i="12"/>
  <c r="AG257" i="12" s="1"/>
  <c r="AE265" i="12"/>
  <c r="AG265" i="12" s="1"/>
  <c r="AK156" i="12"/>
  <c r="AE156" i="12"/>
  <c r="AG156" i="12" s="1"/>
  <c r="AE148" i="12"/>
  <c r="AG148" i="12" s="1"/>
  <c r="AK148" i="12"/>
  <c r="AE201" i="12"/>
  <c r="AG201" i="12" s="1"/>
  <c r="AK136" i="12"/>
  <c r="AE136" i="12"/>
  <c r="AG136" i="12" s="1"/>
  <c r="AK197" i="12"/>
  <c r="AE197" i="12"/>
  <c r="AG197" i="12" s="1"/>
  <c r="AK98" i="12"/>
  <c r="AE98" i="12"/>
  <c r="AG98" i="12" s="1"/>
  <c r="AE50" i="12"/>
  <c r="AG50" i="12" s="1"/>
  <c r="AK50" i="12"/>
  <c r="AK46" i="12"/>
  <c r="AE46" i="12"/>
  <c r="AG46" i="12" s="1"/>
  <c r="AE32" i="12"/>
  <c r="AG32" i="12" s="1"/>
  <c r="AK32" i="12"/>
  <c r="AK31" i="12" s="1"/>
  <c r="AE147" i="12"/>
  <c r="AG147" i="12" s="1"/>
  <c r="AK147" i="12"/>
  <c r="AK149" i="12"/>
  <c r="AE149" i="12"/>
  <c r="AG149" i="12" s="1"/>
  <c r="AK151" i="12"/>
  <c r="AE151" i="12"/>
  <c r="AG151" i="12" s="1"/>
  <c r="AE285" i="12"/>
  <c r="AG285" i="12" s="1"/>
  <c r="AK109" i="12"/>
  <c r="AE109" i="12"/>
  <c r="AG109" i="12" s="1"/>
  <c r="AK83" i="12"/>
  <c r="AE83" i="12"/>
  <c r="AG83" i="12" s="1"/>
  <c r="AK57" i="12"/>
  <c r="AE57" i="12"/>
  <c r="AG57" i="12" s="1"/>
  <c r="AK178" i="12"/>
  <c r="AE178" i="12"/>
  <c r="AG178" i="12" s="1"/>
  <c r="AK221" i="12"/>
  <c r="AE221" i="12"/>
  <c r="AG221" i="12" s="1"/>
  <c r="AK245" i="12"/>
  <c r="AE245" i="12"/>
  <c r="AG245" i="12" s="1"/>
  <c r="AE160" i="12"/>
  <c r="AG160" i="12" s="1"/>
  <c r="AE211" i="12"/>
  <c r="AG211" i="12" s="1"/>
  <c r="AK290" i="12"/>
  <c r="AE290" i="12"/>
  <c r="AG290" i="12" s="1"/>
  <c r="AE31" i="12"/>
  <c r="AG31" i="12" s="1"/>
  <c r="AE132" i="12"/>
  <c r="AG132" i="12" s="1"/>
  <c r="AK132" i="12"/>
  <c r="AK138" i="12"/>
  <c r="AE138" i="12"/>
  <c r="AG138" i="12" s="1"/>
  <c r="AE146" i="12"/>
  <c r="AG146" i="12" s="1"/>
  <c r="AK199" i="12"/>
  <c r="AE199" i="12"/>
  <c r="AG199" i="12" s="1"/>
  <c r="AK282" i="12"/>
  <c r="AE282" i="12"/>
  <c r="AG282" i="12" s="1"/>
  <c r="AK15" i="12"/>
  <c r="AE15" i="12"/>
  <c r="AG15" i="12" s="1"/>
  <c r="AE106" i="12"/>
  <c r="AG106" i="12" s="1"/>
  <c r="AK106" i="12"/>
  <c r="AE64" i="12"/>
  <c r="AG64" i="12" s="1"/>
  <c r="AK64" i="12"/>
  <c r="AK40" i="12"/>
  <c r="AE40" i="12"/>
  <c r="AG40" i="12" s="1"/>
  <c r="AK26" i="12"/>
  <c r="AE26" i="12"/>
  <c r="AG26" i="12" s="1"/>
  <c r="AK28" i="12"/>
  <c r="AE28" i="12"/>
  <c r="AG28" i="12" s="1"/>
  <c r="AE30" i="12"/>
  <c r="AG30" i="12" s="1"/>
  <c r="AK30" i="12"/>
  <c r="AK125" i="12"/>
  <c r="AE125" i="12"/>
  <c r="AG125" i="12" s="1"/>
  <c r="AK127" i="12"/>
  <c r="AE127" i="12"/>
  <c r="AG127" i="12" s="1"/>
  <c r="AK129" i="12"/>
  <c r="AE129" i="12"/>
  <c r="AG129" i="12" s="1"/>
  <c r="AE131" i="12"/>
  <c r="AG131" i="12" s="1"/>
  <c r="AK131" i="12"/>
  <c r="AK133" i="12"/>
  <c r="AE133" i="12"/>
  <c r="AG133" i="12" s="1"/>
  <c r="AK135" i="12"/>
  <c r="AE135" i="12"/>
  <c r="AG135" i="12" s="1"/>
  <c r="AK137" i="12"/>
  <c r="AE137" i="12"/>
  <c r="AG137" i="12" s="1"/>
  <c r="AK139" i="12"/>
  <c r="AE139" i="12"/>
  <c r="AG139" i="12" s="1"/>
  <c r="AK141" i="12"/>
  <c r="AE141" i="12"/>
  <c r="AG141" i="12" s="1"/>
  <c r="AK143" i="12"/>
  <c r="AE143" i="12"/>
  <c r="AG143" i="12" s="1"/>
  <c r="AK145" i="12"/>
  <c r="AE145" i="12"/>
  <c r="AG145" i="12" s="1"/>
  <c r="AK198" i="12"/>
  <c r="AE198" i="12"/>
  <c r="AG198" i="12" s="1"/>
  <c r="AE200" i="12"/>
  <c r="AG200" i="12" s="1"/>
  <c r="AK279" i="12"/>
  <c r="AE279" i="12"/>
  <c r="AG279" i="12" s="1"/>
  <c r="AK281" i="12"/>
  <c r="AE281" i="12"/>
  <c r="AG281" i="12" s="1"/>
  <c r="AK283" i="12"/>
  <c r="AE283" i="12"/>
  <c r="AG283" i="12" s="1"/>
  <c r="AF16" i="12"/>
  <c r="AE19" i="12"/>
  <c r="AG19" i="12" s="1"/>
  <c r="AF20" i="12"/>
  <c r="AF19" i="12"/>
  <c r="O296" i="12"/>
  <c r="Q296" i="12"/>
  <c r="W296" i="12"/>
  <c r="Y296" i="12"/>
  <c r="AF18" i="12"/>
  <c r="AF17" i="12"/>
  <c r="M296" i="12"/>
  <c r="AE14" i="12"/>
  <c r="S296" i="12"/>
  <c r="K296" i="12"/>
  <c r="U296" i="12"/>
  <c r="AK34" i="12" l="1"/>
  <c r="AK285" i="12"/>
  <c r="AK284" i="12" s="1"/>
  <c r="AK273" i="12"/>
  <c r="AK186" i="12"/>
  <c r="AK153" i="12"/>
  <c r="AK211" i="12"/>
  <c r="AK160" i="12"/>
  <c r="AK205" i="12"/>
  <c r="AK200" i="12" s="1"/>
  <c r="AK265" i="12"/>
  <c r="AK157" i="12"/>
  <c r="AK170" i="12"/>
  <c r="AK24" i="12"/>
  <c r="AK23" i="12" s="1"/>
  <c r="AK190" i="12"/>
  <c r="AK14" i="12"/>
  <c r="AK277" i="12"/>
  <c r="AK276" i="12" s="1"/>
  <c r="AK196" i="12"/>
  <c r="AK195" i="12" s="1"/>
  <c r="AK49" i="12"/>
  <c r="AK20" i="12"/>
  <c r="AK67" i="12"/>
  <c r="AK123" i="12"/>
  <c r="AK146" i="12"/>
  <c r="AK44" i="12"/>
  <c r="AE16" i="12"/>
  <c r="AG16" i="12" s="1"/>
  <c r="AE20" i="12"/>
  <c r="AG20" i="12" s="1"/>
  <c r="AE18" i="12"/>
  <c r="AG18" i="12" s="1"/>
  <c r="AA296" i="12"/>
  <c r="AC296" i="12"/>
  <c r="AG14" i="12"/>
  <c r="AG17" i="12"/>
  <c r="AK152" i="12" l="1"/>
  <c r="AK33" i="12"/>
  <c r="AK13" i="12"/>
  <c r="AE296" i="12"/>
  <c r="AG296" i="12" l="1"/>
</calcChain>
</file>

<file path=xl/sharedStrings.xml><?xml version="1.0" encoding="utf-8"?>
<sst xmlns="http://schemas.openxmlformats.org/spreadsheetml/2006/main" count="1177" uniqueCount="622">
  <si>
    <t>PLANILHA DE MEDIÇÃO DOS SERVIÇOS EXECUTADOS</t>
  </si>
  <si>
    <t xml:space="preserve">OBRA:   </t>
  </si>
  <si>
    <t xml:space="preserve">FISCAL SUBSTITUTO:            </t>
  </si>
  <si>
    <t>ASSISTENTE(S) DO FISCAL:</t>
  </si>
  <si>
    <t>CÓDIGO DO SERVIÇO</t>
  </si>
  <si>
    <t>DESCRIÇÃO DO SERVIÇO</t>
  </si>
  <si>
    <t>UNID.</t>
  </si>
  <si>
    <t>QUANTIDADE</t>
  </si>
  <si>
    <t>QUANTIDADE FINAL</t>
  </si>
  <si>
    <t>PROPOSTA VENCEDORA DO CERTAME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</si>
  <si>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</si>
  <si>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</si>
  <si>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</si>
  <si>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</si>
  <si>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</si>
  <si>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</si>
  <si>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</si>
  <si>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</si>
  <si>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</si>
  <si>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</si>
  <si>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</si>
  <si>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</si>
  <si>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</si>
  <si>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</si>
  <si>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</si>
  <si>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</si>
  <si>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</si>
  <si>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</si>
  <si>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</si>
  <si>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FILTRO</t>
  </si>
  <si>
    <t>PREÇO UNITÁRIO</t>
  </si>
  <si>
    <t>TOTAL (R$)</t>
  </si>
  <si>
    <t>Família</t>
  </si>
  <si>
    <t>0</t>
  </si>
  <si>
    <t>ADMINISTRAÇÃO</t>
  </si>
  <si>
    <t>ADMINISTRAÇÃO LOCAL DA OBRA</t>
  </si>
  <si>
    <t>Planilhado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</si>
  <si>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</si>
  <si>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</si>
  <si>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</si>
  <si>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</si>
  <si>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</si>
  <si>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</si>
  <si>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</si>
  <si>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</si>
  <si>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</si>
  <si>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</si>
  <si>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</si>
  <si>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</si>
  <si>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M3</t>
  </si>
  <si>
    <t>14515.8.10.900U</t>
  </si>
  <si>
    <t>Carga, descarga, remoção e transporte manual de material, c/mais de 1 servente</t>
  </si>
  <si>
    <t>MES</t>
  </si>
  <si>
    <t>SERVIÇOS INICIAIS</t>
  </si>
  <si>
    <t>SERVIÇOS TÉCNICOS</t>
  </si>
  <si>
    <t>02.107.00002.SER-U</t>
  </si>
  <si>
    <t>Projeto de "as built"</t>
  </si>
  <si>
    <t>M2</t>
  </si>
  <si>
    <t>02.107.00070.SER-U</t>
  </si>
  <si>
    <t>Impressão de projetos tamanho A0</t>
  </si>
  <si>
    <t>UN</t>
  </si>
  <si>
    <t>02.107.00071.SER-U</t>
  </si>
  <si>
    <t>Impressão de projetos tamanho A1</t>
  </si>
  <si>
    <t>02.107.00072.SER-U</t>
  </si>
  <si>
    <t>Impressão de projetos tamanho A2</t>
  </si>
  <si>
    <t>02.107.00073.SER-U</t>
  </si>
  <si>
    <t>Impressão de projetos tamanho A3</t>
  </si>
  <si>
    <t>02.107.00074.SER-U</t>
  </si>
  <si>
    <t>Impressão de projetos tamanho A4</t>
  </si>
  <si>
    <t>DESPESAS DIVERSAS</t>
  </si>
  <si>
    <t>02.107.00010.SER-U</t>
  </si>
  <si>
    <t>Despesa c/ serviços de legalizações e aprovações junto aos órgãos públicos e concessionárias.</t>
  </si>
  <si>
    <t>INSTALAÇÃO DO CANTEIRO DE OBRA</t>
  </si>
  <si>
    <t>DEMOLIÇÕES E RETIRADAS - CIVIL</t>
  </si>
  <si>
    <t>02.102.000037.SER</t>
  </si>
  <si>
    <t>M</t>
  </si>
  <si>
    <t>02.102.10003.SER-U</t>
  </si>
  <si>
    <t>Desmontagem de escada, plataforma, passadiço, proteção e guarda-corpo de madeira para acessar os abrigos provisórios e outros</t>
  </si>
  <si>
    <t>DEMOLIÇÕES E RETIRADAS - INSTALAÇÕES</t>
  </si>
  <si>
    <t>Remoção de tubulação de ferro fundido com Ø 50 a 300mm, exclusive escavação e reaterro. Observação: 3% desgaste de ferramentas e EPI (EMOP)</t>
  </si>
  <si>
    <t>Retirada de fio de sonorização/alarme/CFTV/CATV/áudio e vídeo/rede lógica de qualquer tipo (Paralelo, PP, RG, RGC, RGB, UTP)</t>
  </si>
  <si>
    <t>INSTALAÇÃO PROVISÓRIA - HIDROSSANITÁRIA E INCÊNDIO</t>
  </si>
  <si>
    <t>13.102.000011.SER</t>
  </si>
  <si>
    <t>Tubo PVC soldável inclusive conexões Ø 25 mm</t>
  </si>
  <si>
    <t>13.102.000012.SER</t>
  </si>
  <si>
    <t>Tubo PVC soldável inclusive conexões Ø 32 mm</t>
  </si>
  <si>
    <t>Tubo PVC PB Ø 40 mm inclusive conexões.</t>
  </si>
  <si>
    <t>Tubo PVC PBV Ø 50 mm inclusive conexões.</t>
  </si>
  <si>
    <t>Tubo PVC PBV Ø 75 mm inclusive conexões.</t>
  </si>
  <si>
    <t>Tubo PVC PBV Ø 100 mm inclusive conexões.</t>
  </si>
  <si>
    <t>Terminal de ventilação, 50 mm, série normal, esgoto predial (104348 SINAPI)</t>
  </si>
  <si>
    <t>Registro de esfera em PVC soldável Ø 25 mm</t>
  </si>
  <si>
    <t>Registro de esfera em PVC soldável Ø 32 mm</t>
  </si>
  <si>
    <t>Filtro completo para purificação de água. Composto por filtro na cor branca e elemento filtrante (refil).</t>
  </si>
  <si>
    <t>Calço em madeira roliça para apoio de tubulações de esgoto</t>
  </si>
  <si>
    <t>INSTALAÇÃO PROVISÓRIA - QUADROS PARCIAIS E DISTRIBUIÇÃO</t>
  </si>
  <si>
    <t>13105.8.5.1333U</t>
  </si>
  <si>
    <t>Grampo duplo de aterramento em bronze (tipo abraçadeira) para fixação de cabo 35 mm² a haste de Ø 3/4"</t>
  </si>
  <si>
    <t>13105.8.5.1598U</t>
  </si>
  <si>
    <t>Plug 3P/N/T(5P)-32A, fabricado em material termoplástico, autoextinguível, c/grau de proteção IP67, prever montagem em cabo flexível, isolado PVC, 450/750V-70º, tipo PP, 5#10,0 mm²</t>
  </si>
  <si>
    <t>13105.8.8.055U</t>
  </si>
  <si>
    <t>Haste de aterramento copperweld com comprimento de 2,40m com bitola de 3/4"</t>
  </si>
  <si>
    <t>13105.8.9.021U</t>
  </si>
  <si>
    <t>Célula Fotoelétrica completa (c/ base e diafragma) - 1000W - 127/220V</t>
  </si>
  <si>
    <t>13106.8.1.066U</t>
  </si>
  <si>
    <t>Terminal de compressão fabricado em cobre e estanhado -16mm²</t>
  </si>
  <si>
    <t>13106.8.1.080U</t>
  </si>
  <si>
    <t>Terminal de compressão fabricado em cobre e estanhado - 35mm²</t>
  </si>
  <si>
    <t>16.111.000901.SER</t>
  </si>
  <si>
    <t>Eletroduto de aço carbono com costura galvanização a fogo inclusive conexões Ø 20 mm 3/4"</t>
  </si>
  <si>
    <t>16.111.000905.SER</t>
  </si>
  <si>
    <t>Eletroduto de aço carbono com costura galvanização a fogo inclusive conexões Ø 50 mm 2"</t>
  </si>
  <si>
    <t>Cabo flexível isolado PVC 450/750V-70° tipo PP 5# 10,0mm²</t>
  </si>
  <si>
    <t>16.120.100011.SER-U</t>
  </si>
  <si>
    <t>Isolamento de cabos c/fita isolante de borracha autofusão para cabos, emendas e terminais c/classe de tensão até 69kV temperatura de até 140ºC em emergência, recoberta com fita isolante para fios e cabos até 750V</t>
  </si>
  <si>
    <t>Tomada 2P+T - 20A - 250V incluindo condulete múltiplo em liga de aluminio tipo "X" Ø 3/4" IP 54, fornecido com 2 tampões de vedação roscados e tampa metálica de 1 seção</t>
  </si>
  <si>
    <t>16.123.0023U</t>
  </si>
  <si>
    <t>Refletores de LED 100W, super holofote 6500K, luz branco frio, uso externo a prova d'água, bilvolt 100-240V.</t>
  </si>
  <si>
    <t>Abraçadeira tipo D de 2" em aço galvanizado, com parafuso de fixação.</t>
  </si>
  <si>
    <t>16110.8.1.1001U</t>
  </si>
  <si>
    <t>Terminais pré-isolados tipo pino e emendas pré-isoladas - 2,5mm²</t>
  </si>
  <si>
    <t>16110.8.1.1221U</t>
  </si>
  <si>
    <t>Terminais pré-isolados tipo pino e emendas pré-isoladas - 6mm²</t>
  </si>
  <si>
    <t>16135.8.4.066U</t>
  </si>
  <si>
    <t>Box reto em alumínio fundido 2"</t>
  </si>
  <si>
    <t>16300.8.1.1022U</t>
  </si>
  <si>
    <t>Caixa de inspeção, com tampa, para aterramento com diâmetro = 300mm e profundidade mínima = 300mm em PVC ou Polipropileno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</si>
  <si>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</si>
  <si>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</si>
  <si>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</si>
  <si>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</si>
  <si>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19079994U</t>
  </si>
  <si>
    <t>19079998U</t>
  </si>
  <si>
    <t>Conector em alumínio p/ condulete múltiplo IP 54 de 2",c/ rosca BSP e parafuso-Forn. e Inst.</t>
  </si>
  <si>
    <t>TAPUMES E ALOJAMENTOS</t>
  </si>
  <si>
    <t>01520.8.1.56U</t>
  </si>
  <si>
    <t>Barracão p/ guarita, depósito e outros, incl.montagem e desmontagem</t>
  </si>
  <si>
    <t>UNXMES</t>
  </si>
  <si>
    <t>01520.8.2.900U</t>
  </si>
  <si>
    <t>Concreto simples, para confecção das bases da rampa, dos apoios dos containers provisóriose e da escada de acesso, conforme a alturas previstas</t>
  </si>
  <si>
    <t>02.101.00031.SER-U</t>
  </si>
  <si>
    <t>02.101.00970.SER-U</t>
  </si>
  <si>
    <t>02.101.00980.SER-U</t>
  </si>
  <si>
    <t>02.105.00150.SER-U</t>
  </si>
  <si>
    <t>Carga e descarga de container (04.013.0015-0 EMOP)</t>
  </si>
  <si>
    <t>05.060.8.1.290U</t>
  </si>
  <si>
    <t>Barreira de proteção, tipo concertina, com diâmetro de espiral 300mm, modelo simples, em aço galvanizado. Fornecimento e colocação.</t>
  </si>
  <si>
    <t>26.119.00710.SER-U</t>
  </si>
  <si>
    <t>Tanque de louça branca, com coluna e medidas aproximadas de 56x48cmn, inclusive metais e acessórios</t>
  </si>
  <si>
    <t>31.101.00040.SER-U</t>
  </si>
  <si>
    <t>Transporte de container (04.005.0300-0 EMOP)</t>
  </si>
  <si>
    <t>UNXKM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</si>
  <si>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</si>
  <si>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</si>
  <si>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</si>
  <si>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</si>
  <si>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36.090.00090.SER-U</t>
  </si>
  <si>
    <t>36.090.00091.SER-U</t>
  </si>
  <si>
    <t>Placa de sinalização em PVC 2mm, com impressão digital, com fundo amarelo, letras em preto, dimensão 35x25cm, conforme projeto - Fornecimento e colocação.</t>
  </si>
  <si>
    <t>SERVIÇOS GERAIS</t>
  </si>
  <si>
    <t>CARGA E TRANSPORTE MANUAL</t>
  </si>
  <si>
    <t>31.101.00304.SER-U</t>
  </si>
  <si>
    <t>31.101.00305.SER-U</t>
  </si>
  <si>
    <t>EQUIPAMENTOS DE OBRA</t>
  </si>
  <si>
    <t>33.134.000030.EQH</t>
  </si>
  <si>
    <t>Talha manual, cabo de aço, guincho para 3 t</t>
  </si>
  <si>
    <t>H PROD</t>
  </si>
  <si>
    <t>33.134.000030.EQI</t>
  </si>
  <si>
    <t>H IMP</t>
  </si>
  <si>
    <t>INSTALAÇÃO DE PROTEÇÕES</t>
  </si>
  <si>
    <t>01560.8.1.87U</t>
  </si>
  <si>
    <t>Proteção p/piso em carpete e=3mm - fornecimento e colocação</t>
  </si>
  <si>
    <t>ANDAIMES E OUTROS</t>
  </si>
  <si>
    <t>01544.8.5.12U</t>
  </si>
  <si>
    <t>Torre de andaime metálico tubular de encaixe s/ ou c/rodízio de borracha H=4,00m - locação</t>
  </si>
  <si>
    <t>01544.8.5.200U</t>
  </si>
  <si>
    <t>Locação de andaime metálico de encaixe, do tipo modular fachadeiro, inclusive sapatas, escadas, rodapé metálico, piso metálico, guarda corpo e fixações necessárias para a montagem do andaime, considerando-se a área da projeção vertical do andaime e pago pelo tempo necessário a sua utilização.</t>
  </si>
  <si>
    <t>M2XMES</t>
  </si>
  <si>
    <t>01544.8.6.1U</t>
  </si>
  <si>
    <t>01544.8.7.100U</t>
  </si>
  <si>
    <t>Montagem e desmontagem de andaime tubular tipo torre</t>
  </si>
  <si>
    <t>01544.8.7.130U</t>
  </si>
  <si>
    <t>Montagem e desmontagem de andaime modular fachadeiro, inclusive sapatas, escadas, rodapé metálico, piso metálico, guarda-corpo e fixações necessárias.</t>
  </si>
  <si>
    <t>01544.8.8.340U</t>
  </si>
  <si>
    <t>Transporte de andaime tubular, cons.área de proj.vert.do andaime, excl.carga, descarga e tempo de espera do caminhão (04.020.0122-0 EMOP)</t>
  </si>
  <si>
    <t>M2XKM</t>
  </si>
  <si>
    <t>01544.8.8.345U</t>
  </si>
  <si>
    <t>SEGREGAÇÃO DE RESÍDUOS DA CONSTRUÇÃO CIVIL</t>
  </si>
  <si>
    <t>02.101.00301.SER-U</t>
  </si>
  <si>
    <t>Retirada de resíduos da construção civil(Classe I/Classe D), em caçamba de aço(cap.5m³), inclusive carregamento do contêiner, transporte e descarga.</t>
  </si>
  <si>
    <t>T</t>
  </si>
  <si>
    <t>KG</t>
  </si>
  <si>
    <t>TRATAMENTOS</t>
  </si>
  <si>
    <t>IMPERMEABILIZAÇÃO</t>
  </si>
  <si>
    <t>CHAPISCO</t>
  </si>
  <si>
    <t>20.101.000010.SER</t>
  </si>
  <si>
    <t>EMBOÇO</t>
  </si>
  <si>
    <t>REVESTIMENTOS DE PAREDES EXTERNAS</t>
  </si>
  <si>
    <t>DIVERSOS</t>
  </si>
  <si>
    <t>22.139.00020.SER-U</t>
  </si>
  <si>
    <t>Faixa para sinalização de degrau, com características fotoluminescente e antiderrapante, larg. de aproximadamente 5cm, em rolo,autocolante, conforme projeto</t>
  </si>
  <si>
    <t>Abraçadeira tipo D de 1" em aço galvanizado, com parafuso de fixação.</t>
  </si>
  <si>
    <t>Abraçadeira tipo D de 1 1/2" em aço galvanizado, com parafuso de fixação.</t>
  </si>
  <si>
    <t>16.111.000902.SER</t>
  </si>
  <si>
    <t>Eletroduto de aço carbono com costura galvanização a fogo inclusive conexões Ø 25 mm 1"</t>
  </si>
  <si>
    <t>16135.8.4.022U</t>
  </si>
  <si>
    <t>Box reto em alumínio fundido 3/4"</t>
  </si>
  <si>
    <t>16.119.000305.SER</t>
  </si>
  <si>
    <t>Cabo isolado em EPR não halogenado 16,00 mm² - 0,6/1 KV - 90°C - flexível</t>
  </si>
  <si>
    <t>16.119.000307.SER</t>
  </si>
  <si>
    <t>Cabo isolado em EPR não halogenado 35,00 mm² - 0,6/1 KV - 90°C - flexível</t>
  </si>
  <si>
    <t>1717322U</t>
  </si>
  <si>
    <t>19079995U</t>
  </si>
  <si>
    <t>Conector, Unidut, em aluminio com rosca BSP para condulete múltiplo IP 54 ( Ø1"), fornecido com um parafuso para fixação de eletroduto.</t>
  </si>
  <si>
    <t>PINTURA</t>
  </si>
  <si>
    <t>24.103.00050.SER-U</t>
  </si>
  <si>
    <t>Pintura com tinta látex acrílica em parede e tetos, com duas demãos, sem massa corrida</t>
  </si>
  <si>
    <t>SERVIÇOS COMPLEMENTARES</t>
  </si>
  <si>
    <t>PAVIMENTAÇÃO</t>
  </si>
  <si>
    <t>32.108.00060.SER-U</t>
  </si>
  <si>
    <t>Placa de inauguração em latão, 0,60x0,40m, conforme especificação e indicação em projeto - colocada</t>
  </si>
  <si>
    <t>LIMPEZA DE OBRA</t>
  </si>
  <si>
    <t>LIMPEZA FINAL</t>
  </si>
  <si>
    <t>Limpeza geral da edificação</t>
  </si>
  <si>
    <t xml:space="preserve">                                                                                                                                                  VALOR DE ACRÉSCIMO</t>
  </si>
  <si>
    <t>TOTAL DO CONTRATO</t>
  </si>
  <si>
    <t xml:space="preserve">VALOR MEDIDO </t>
  </si>
  <si>
    <t xml:space="preserve">VALOR ACUMULADO </t>
  </si>
  <si>
    <t xml:space="preserve">VALOR A REALIZAR </t>
  </si>
  <si>
    <t>medido</t>
  </si>
  <si>
    <t xml:space="preserve">                                                                                                                                                     VALOR DE REDUÇÃO  </t>
  </si>
  <si>
    <t>LEGENDA</t>
  </si>
  <si>
    <t xml:space="preserve">ITENS PLANILHADOS </t>
  </si>
  <si>
    <t>TJERJ - SGLOG - DEENG - DIFOB (DIVISÃO DE FISCALIZAÇÃO DE OBRAS)</t>
  </si>
  <si>
    <t>VALIDAÇÃO DE DADOS</t>
  </si>
  <si>
    <t>15ª MEDIÇÃO</t>
  </si>
  <si>
    <t>16ª MEDIÇÃO</t>
  </si>
  <si>
    <t>17ª MEDIÇÃO</t>
  </si>
  <si>
    <t>18ª MEDIÇÃO</t>
  </si>
  <si>
    <t>19ª MEDIÇÃO</t>
  </si>
  <si>
    <t>20ª MEDIÇÃO</t>
  </si>
  <si>
    <t>Remoção de pintura a óleo ou esmalte, inclusive lixamento</t>
  </si>
  <si>
    <t>02225.8.4.109U</t>
  </si>
  <si>
    <t>Remoção cuidadosa de camada de regularização de impermeabilização</t>
  </si>
  <si>
    <t>05.190.00978.SER-U</t>
  </si>
  <si>
    <t>Remoção de textura acrílica (raspagem e/ou lixamento e/ou escovação)</t>
  </si>
  <si>
    <t>02.102.0051.SER-U</t>
  </si>
  <si>
    <t>Remoção de cobertura de telha cerâmica, inclusive argamassa de assentamento</t>
  </si>
  <si>
    <t>02.102.00880.SER-U</t>
  </si>
  <si>
    <t>Remoção da manta aluminizada</t>
  </si>
  <si>
    <t>02.102.00990.SER-U</t>
  </si>
  <si>
    <t>02.102.00991.SER-U</t>
  </si>
  <si>
    <t>Remoção de revestimento deteriorado das áreas dos prismas</t>
  </si>
  <si>
    <t>02.102.09020.SER-U</t>
  </si>
  <si>
    <t>Remocao manual de passeio de pedra portuguesa (05.001.0060-0 EMOP)</t>
  </si>
  <si>
    <t>02.102.00502.SER-U</t>
  </si>
  <si>
    <t>02.102.00607.SER-U</t>
  </si>
  <si>
    <t>02.102.00608.SER-U</t>
  </si>
  <si>
    <t>02.102.00609.SER-U</t>
  </si>
  <si>
    <t>Retirada de grelha de ferro fundido semiesférica para águas pluviais</t>
  </si>
  <si>
    <t>Retirada cuidadosa de suporte isolador para fixação do cabo de cobre nu</t>
  </si>
  <si>
    <t>13.121.000303.SER</t>
  </si>
  <si>
    <t>Caixa sifonada PVC com grelha branca 150 x 185 x 75 mm</t>
  </si>
  <si>
    <t>26.120.00227.10.SER-U</t>
  </si>
  <si>
    <t>Torneira metal amarelo com bico para jardim, padrao popular, 1/2 " ou 3/4 " (SINAPI)</t>
  </si>
  <si>
    <t>13.102.000800.10.SER-</t>
  </si>
  <si>
    <t>13.102.000801.10.SER-</t>
  </si>
  <si>
    <t>13.102.000802.10.SER-</t>
  </si>
  <si>
    <t>13.102.000803.10.SER-</t>
  </si>
  <si>
    <t>13.102.000821.10.SER-</t>
  </si>
  <si>
    <t>13.119.000032.00.SER-</t>
  </si>
  <si>
    <t>13.119.000034.00.SER-</t>
  </si>
  <si>
    <t>13.119.000050.10.SER-</t>
  </si>
  <si>
    <t>13.121.001000.01.SER-</t>
  </si>
  <si>
    <t>Tampa cega redonda branca PVC, diâmetro externo: 150mm</t>
  </si>
  <si>
    <t>13.160.001100.01.SER-</t>
  </si>
  <si>
    <t>Fixacao atraves de pino cravado com pistola e fita metalica recartilhada, de tubulacoes c/diametros internos variaveis de 1/2" a 4", compondo-se de fita de 17mm de largura e 0,50m de comprimento e conjunto c/cursor e suporte "y" em caixa de 25 pecas (sistema de suspensao leve, carga de ruptura 120kg). Utilizacao: instalacoes aparentes de agua, esgoto e eletricidade</t>
  </si>
  <si>
    <t>13.160.002000.01.SER-</t>
  </si>
  <si>
    <t>16.125.000122.01.SER-</t>
  </si>
  <si>
    <t>Abraçadeira de fixação, tipo copo, estampada em chapa de ferro zincada, composta de canopla, parafusos e abraçadeiras propriamente dita, no diâmetro 3/4". Fornecimento e colocação.
Observação: 3%-desgaste de ferramentas e EPI (un) (EMOP 15.003.0391-0)</t>
  </si>
  <si>
    <t>16.125.000123.01.SER-</t>
  </si>
  <si>
    <t>Abraçadeira de fixação, tipo copo, estampada em chapa de ferro zincada, composta de canopla, parafusos e abraçadeiras propriamente dita, no diâmetro 1". Fornecimento e colocação.
Observação: 3%-desgaste de ferramentas e EPI (un) (EMOP 15.003.0391-0)</t>
  </si>
  <si>
    <t>Saída horizontal de eletrocalha em chapa de aço pré-galv. p/ eletroduto de Ø 2"</t>
  </si>
  <si>
    <t>Conector UNIDUT em aluminio com rosca BSP para condulete múltiplo IP 54 ( Ø 3/4"), fornecido com um parafuso para fixação de eletroduto.</t>
  </si>
  <si>
    <t>19079997U</t>
  </si>
  <si>
    <t>Conector em alumínio p/ condulete múltiplo IP54 de 1 1/2, com rosca BSP e parafuso - Forn. e Inst.</t>
  </si>
  <si>
    <t>16120.8.4.988U</t>
  </si>
  <si>
    <t>Cabo de cobre nu 35mm² têmpera meio dura enterrado - Fornecimento e Instalação</t>
  </si>
  <si>
    <t>16135.8.4.055U</t>
  </si>
  <si>
    <t>Box reto em alumínio fundido 1 1/2"</t>
  </si>
  <si>
    <t>16973.8.1.111U</t>
  </si>
  <si>
    <t>Duto flexível PEAD corrugado incl. Conexões Ø 1.1/2"</t>
  </si>
  <si>
    <t>16973.8.1.122U</t>
  </si>
  <si>
    <t>Duto flexível PEAD corrugado incl. Conexões Ø 2"</t>
  </si>
  <si>
    <t>16.111.000904.SER</t>
  </si>
  <si>
    <t>Eletroduto de aço carbono com costura galvanização a fogo inclusive conexões Ø 40 mm 1 1/2"</t>
  </si>
  <si>
    <t>Disjuntor caixa moldada tripolar termomagnético trifásico de 100A, Icc=50kA-220V</t>
  </si>
  <si>
    <t>Eletroduto metálico flexível c/revestimento em PVC tipo SEALTUBO 25mm (3/4")</t>
  </si>
  <si>
    <t>Condulete múltiplo em liga de aluminio tipo "X" com tampa cega IP 54 ( Ø3/4")</t>
  </si>
  <si>
    <t>Condulete múltiplo em liga de aluminio tipo "X" com tampa cega IP 54 ( Ø1")</t>
  </si>
  <si>
    <t>Condulete múltiplo em liga de aluminio tipo "X" com tampa cega IP 54 ( Ø1.1/2")</t>
  </si>
  <si>
    <t>Condulete múltiplo em liga de aluminio tipo "X" com tampa cega IP 54 ( Ø2")</t>
  </si>
  <si>
    <t>Cabo com tensão de isolamento de 0,45/0,75kV- 70º PVC, dupla camada, termoplastico, antichama 2,5mm² de acordo com a norma NBR-13248 com baixa emisão de fumaça e gases tóxicos.</t>
  </si>
  <si>
    <t>Cabo com tensão de isolamento de 0,45/0,75kV- 70º PVC, dupla camada, termoplastico, antichama 4,0mm² de acordo com a norma NBR-13248 com baixa emisão de fumaça e gases tóxicos</t>
  </si>
  <si>
    <t>Cabo com tensão de isolamento de 0,45/0,75kV- 70º PVC, dupla camada, termoplastico, antichama 6,0mm² de acordo com a norma NBR-13248 com baixa emisão de fumaça e gases tóxicos</t>
  </si>
  <si>
    <t>Cabo com tensão de isolamento de 0,45/0,75kV- 70º PVC, dupla camada, termoplastico, antichama 16,0mm² de acordo com a norma NBR-13248 com baixa emissão de fumaça e gases tóxicos</t>
  </si>
  <si>
    <t>Cabo flexível isolado PVC 450/750V tipo PP 3x2,5mm²</t>
  </si>
  <si>
    <t>Abraçadeira tipo D de 3/4" em aço galvanizado, com parafuso de fixação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</si>
  <si>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 (220/127V), conforme diagrama na prancha EL01-7000-PBST-AITD-PO.
Totalmente montado e pronto para funcionar</t>
  </si>
  <si>
    <t>03110.8.1.98U</t>
  </si>
  <si>
    <t>Forma de madeira, para confecção das bases dos apoios dos containers provisórios(caso seja necessário) e da escada de acesso, c/tábuas e sarrafos, 3 aproveitamentos</t>
  </si>
  <si>
    <t>Galpão aberto p/oficina e outros de canteiro de obras, estruturado em madeira, cobertura de telhas de fibrocimento onduladas</t>
  </si>
  <si>
    <t>02.101.00151.SER-U</t>
  </si>
  <si>
    <t>Banner em lona com impressão colorida total (alta definição) para o tapume da Rua Dom Manuel, com 20m de comprimento e 2m de altura, conf. memorial descritivo - Fornecimento e instalação</t>
  </si>
  <si>
    <t>02.101.00152.SER-U</t>
  </si>
  <si>
    <t>Banner em lona com impressão colorida total (alta definição) para o tapume da Rua Jacob Bandolim, com 5m de comprimento e 2m de altura, conf. memorial descritivo - Fornecimento e instalação</t>
  </si>
  <si>
    <t>02.101.00153.SER-U</t>
  </si>
  <si>
    <t>Banner em lona com impressão colorida total (alta definição) para o tapume da Av. Alfredo Agache com 5m de comprimento e 2m de altura, conf. memorial descritivo - Fornecimento e instalação</t>
  </si>
  <si>
    <t>02.101.00154.SER-U</t>
  </si>
  <si>
    <t>Banner em lona com impressão colorida total (alta definição) para o tapume da Av. Alfredo Agache com 10m de comprimento e 2m de altura, conf. memorial descritivo - Fornecimento e instalação</t>
  </si>
  <si>
    <t>02.101.00191.SER-U</t>
  </si>
  <si>
    <t>Tapume de proteção c/telha trapezoidal em galvalume pré-pintada # 0,43 mm, com estrutura de madeira, conforme detalhe em projeto, incl. montagem e desmontagem</t>
  </si>
  <si>
    <t>02.101.00203.SER-U</t>
  </si>
  <si>
    <t>Porta/Portão para tapume c/telha trapezoidal em galvalume pré-pintada # 0,43 mm, com estrutura de madeira, incl. montagem e desmontagem</t>
  </si>
  <si>
    <t>02.101.00251.SER-U</t>
  </si>
  <si>
    <t>Aluguel de container, módulo metálico içável, para depósito/almoxarifado/refeitório, medindo aproximadamente 2,30m de largura, 6,00m de comprimento e 2,50m de altura, composto de chapas de aço com nervuras trapezoidais, isolamento termo- acústico no forro, chassis reforçado e piso em compensado naval, incluindo instalações elétricas, exclusive transporte, carga</t>
  </si>
  <si>
    <t>02.101.00254.SER-U</t>
  </si>
  <si>
    <t>Aluguel de container, módulo metálico içável, para escritório com WC, medindo aproximadamente 2,30m de largura, 6,00m de comprimento e 2,50m de altura, composto de chapas de aço com nervuras trapezoidais, isolamento termo-acústico no forro, chassis reforçado e piso em compensado naval, incluindo instalações elétricas e hidrossanitárias, suprido de acessórios, 1 bacia sanitária e 1 lavatório, exclusive transporte, carga e descarga - 02.006.0015-0 EMOP</t>
  </si>
  <si>
    <t>02.101.00256.SER-U</t>
  </si>
  <si>
    <t>Aluguel de container, módulo metálico, medindo aproximadamente 2,20m de largura, 6,20m de comprimento e 2,50m de altura, para sanitário- vestiário masculino, chassis reforçadol, incluindo instalações elétricas e hidrossanitárias, 4 vasos sanitários, 1 lavatório, 1 mictório e 4 chuveiros, exclusive transporte, carga e descarga</t>
  </si>
  <si>
    <t>02.101.00258.SER-U</t>
  </si>
  <si>
    <t>Aluguel de container, módulo metálico içável, medindo aproximadamente 2,20m de largura, 6,20m de comprimento e 2,50m de altura, para sanitário-vestiário feminino, chassis reforçado, incluindo instalações elétricas e hidrossanitárias, 4 vasos sanitários, 1 lavatório e 4 chuveiros, exclusive transporte, carga e descarga</t>
  </si>
  <si>
    <t>02.101.00900.SER-U</t>
  </si>
  <si>
    <t>Tablado em chapa de compensado naval, e=18 mm, sobre base de peça de madeira, p/proteção da tubulação</t>
  </si>
  <si>
    <t>Escada de madeira para abrigo provisório, incluindo acessos, conforme projeto</t>
  </si>
  <si>
    <t>31.101.00140.SER-U</t>
  </si>
  <si>
    <t>Frete p/transporte de container do tipo sanitário- vestiário, inclusive carga e descarga</t>
  </si>
  <si>
    <t>UM</t>
  </si>
  <si>
    <t>SERVIÇOS DIVERSOS</t>
  </si>
  <si>
    <t>36.090.00094.SER-U</t>
  </si>
  <si>
    <t>Placa de sinalização em PVC 2mm, com impressão digital, com fundo amarelo, letras em preto, dimensão 17x11cm, conforme projeto - Fornecimento e colocação.</t>
  </si>
  <si>
    <t>Placa de sinalização em ACM, com impressão digital, nas dimensões 70x50cm, padrão CET- RIO, conforme projeto - Fornecimento e colocação</t>
  </si>
  <si>
    <t>Transporte horizontal de material de 1ª cat.ou entulho, em carrinhos, a 30m de distância (05.001.0172-0 EMOP)</t>
  </si>
  <si>
    <t>Transporte horizontal de material de 1ª cat.ou entulho, em carrinhos, a 60m de distância inclus.carga a pá (05.001.0173-0</t>
  </si>
  <si>
    <t>31.101.00905.SER-U</t>
  </si>
  <si>
    <t>Ensacamento de escombros em sacos plásticos, para remoção</t>
  </si>
  <si>
    <t>01560.8.1.1U</t>
  </si>
  <si>
    <t>Tela polipropileno para proteção de fachadas, amarradas em andaime, exclusive este. Fornecimento e colocação (05.005.0050-0 EMOP)</t>
  </si>
  <si>
    <t>02.101.00290.SER-U</t>
  </si>
  <si>
    <t>Plástico na cor preta p/proteção de telhados, pisos e outros, E=0,15mm, utilizado 1 vez, inclus.retirada - fornecimento e colocação</t>
  </si>
  <si>
    <t>02.101.00299.SER-U</t>
  </si>
  <si>
    <t>Proteção de revestimento em argamassa com plástico na cor preta, E=0,15mm, utilizado 5 vezes, inclus.retirada - fornecimento e colocação</t>
  </si>
  <si>
    <t>02.101.00580.SER-U</t>
  </si>
  <si>
    <t>Proteção das esquadrias de madeira, c/chapa de compensado resinado e plástico, inclusive montagem/desmontagem</t>
  </si>
  <si>
    <t>02.101.00581.SER-U</t>
  </si>
  <si>
    <t>Proteção das grades, (portas, janelas e outros) c/chapa de compensado resinado e plástico, inclusive</t>
  </si>
  <si>
    <t>02.101.00590.SER-U</t>
  </si>
  <si>
    <t>Proteção com espuma e plástico na cor preta, inclus.retirada - fornecimento e colocação</t>
  </si>
  <si>
    <t>02.101.00595.SER-U</t>
  </si>
  <si>
    <t>Proteção das coberturas nos prismas, contra impactos e outros, c/isopor, chapa de compensado naval e plástico, inclusive Montagem/desmontagem</t>
  </si>
  <si>
    <t>02.101.000950.SER-U</t>
  </si>
  <si>
    <t>Cerquite protetora para passagem de pedestre, com tela plástica na cor laranja, inclusive apoios, fornecimento, colocação e retirada</t>
  </si>
  <si>
    <t>Plataformas em tábuas de pinho,</t>
  </si>
  <si>
    <t>Frete p/transporte de andaime multidirecional ou do tipo tubo roll, bandejas de proteções e linhas de trabalhos com piso metálico, inclusive todos os materiais necessários para montagem/desmontagem - total/ida</t>
  </si>
  <si>
    <t>01544.8.8.346U</t>
  </si>
  <si>
    <t>Frete p/transporte de andaime multidirecional ou do tipo tubo roll, bandejas de proteções e linhas de trabalhos com piso metálico, inclusive todos os materiais necessários para montagem/desmontagem - total/volta</t>
  </si>
  <si>
    <t>01544.8.4.190-U</t>
  </si>
  <si>
    <t>Locação de andaime metálico de encaixe, do tipo Multidirecional/tubo roll, considerando todo perímetro do prédio e a área do florão, c/sapatas, escadas, rodapé metálico, piso metálico, guarda corpo e fixações necessárias para a montagem do andaime, estão inclusas as plataformas primária e secundária, bem como as linhas de trabalho</t>
  </si>
  <si>
    <t>01544.8.4.195-U</t>
  </si>
  <si>
    <t>Montagem de andaime metálico de encaixe, do tipo Multidirecional/tubo roll, considerando todo perímetro do prédio e a área do florão, c/sapatas, escadas, rodapé metálico, piso metálico, guarda corpo e fixações necessárias para a montagem do andaime, estão inclusas as plataformas primária e secundária, bem como as linhas de trabalho</t>
  </si>
  <si>
    <t>01544.8.4.196-U</t>
  </si>
  <si>
    <t>Desmontagem de andaime metálico de encaixe, do tipo Multidirecional/tubo roll, considerando todo perímetro do prédio e a área do florão, c/sapatas, escadas, rodapé metálico, piso metálico, guarda corpo e fixações necessárias para a montagem do andaime, inclusive as plataformas primária e secundária, bem como as linhas de trabalho</t>
  </si>
  <si>
    <t>01544.8.5.250-U</t>
  </si>
  <si>
    <t>Locação de cadeira suspensa (balancim individual), c/mecanismo para subir/descer, Inclusive kit segurança individual, conforme estabelece a norma pertinente ao assunto</t>
  </si>
  <si>
    <t>01544.8.5.550-U</t>
  </si>
  <si>
    <t>Frete de cadeira suspensa (balancim individual), Inclusive kit segurança individual - por viagem</t>
  </si>
  <si>
    <t>02.101.00950.SER-U</t>
  </si>
  <si>
    <t>Plataforma em madeira, p/interligação entre o andaime da fachada c/a varanda, inclusive degraus e guarda corpo, situada na cobertura1 do prédio</t>
  </si>
  <si>
    <t>Base em chapa de compensado naval sobre peça de madeira, p/apoio de andaime sobre cobertura existente, c/aproveitamento</t>
  </si>
  <si>
    <t>14515.8.1.94U</t>
  </si>
  <si>
    <t>14516.8.1.90U</t>
  </si>
  <si>
    <t>Tarifa p/descarga de resíduos da construção civil,  Classe I/Classe D, em vazadouros credenciados, transporte em caminhão, exclusive este.</t>
  </si>
  <si>
    <t>16120.8.4.899U</t>
  </si>
  <si>
    <t>Instalação de cabo de cobre nu 35 mm², não enterrado, exclusive cabo e suporte isolador</t>
  </si>
  <si>
    <t>16120.8.5.799U</t>
  </si>
  <si>
    <t>Fixação de suporte isolador c/ bucha de nylon e parafuso de rosca soberba, cabeça chata, fenda simplis, 4,8 X 50 mm, exclusive suporte</t>
  </si>
  <si>
    <t>16120.8.5.895U</t>
  </si>
  <si>
    <t>Instalação de aparelhos de Iluminação</t>
  </si>
  <si>
    <t>13.121.000502.SER-U</t>
  </si>
  <si>
    <t>Grelha semiesférica de ferro fundido Ø 150 mm - 6" - Fornecimento e Instalação</t>
  </si>
  <si>
    <t>SERVIÇOS DIVERSOS (INSTALAÇÕES)</t>
  </si>
  <si>
    <t>22.150.00110.SER-U</t>
  </si>
  <si>
    <t>Regularização desempenada para aplicação de impermeabilização, com argamassa de cimento e areia, traço: 1:3, com aditivo a base de resina sintética</t>
  </si>
  <si>
    <t>24.106.00079.SER-U</t>
  </si>
  <si>
    <t>Pintura hidrofugante com duas demãos sobre superfícies, exceto pétreas, conforme memorial</t>
  </si>
  <si>
    <t>24.106.00080.SER-U</t>
  </si>
  <si>
    <t>Pintura hidrofugante com duas demãos sobre superfícies pétreas, conforme memorial</t>
  </si>
  <si>
    <t>Chapisco com argamassa de cimento e areia traço 1:3, com aditivo a base de resina sintética</t>
  </si>
  <si>
    <t>20.102.00009.SER-U</t>
  </si>
  <si>
    <t>140400</t>
  </si>
  <si>
    <t>02.180.00905.SER-U</t>
  </si>
  <si>
    <t>02.180.00906.SER-U</t>
  </si>
  <si>
    <t>02.180.00907.SER-U</t>
  </si>
  <si>
    <t>05.190.00101.SER-U</t>
  </si>
  <si>
    <t>Higienização - lavagem de superfícies em argamassa com hipoclorito de sódio e detergente</t>
  </si>
  <si>
    <t>23.102.00024.SER-U</t>
  </si>
  <si>
    <t>Limpeza de letreiro para retirada de poeira e resíduos superficiais</t>
  </si>
  <si>
    <t>LIMPEZAS</t>
  </si>
  <si>
    <t>140600</t>
  </si>
  <si>
    <t>INTERVENÇÕES GERAIS</t>
  </si>
  <si>
    <t>02.180.00805.SER-U</t>
  </si>
  <si>
    <t>Remoção cuidadosa de revestimento deteriorado das áreas mapeadas, demarcadas e delimitadas das platibandas e cimalhas</t>
  </si>
  <si>
    <t>02.180.00806.SER-U</t>
  </si>
  <si>
    <t>Remoção cuidadosa de revestimento deteriorado das áreas mapeadas e demarcadas dos balaústres</t>
  </si>
  <si>
    <t>02.180.00807.SER-U</t>
  </si>
  <si>
    <t>Remoção cuidadosa de revestimento deteriorado das áreas mapeadas, demarcadas e delimitadas dos panos lisos de fachada abaixo das platibandas</t>
  </si>
  <si>
    <t>02.180.00808.SER-U</t>
  </si>
  <si>
    <t>Remoção cuidadosa de revestimento deteriorado das áreas mapeadas e demarcadas dos vasos</t>
  </si>
  <si>
    <t>02.180.00809.SER-U</t>
  </si>
  <si>
    <t>Remoção cuidadosa de revestimento deteriorado das áreas mapeadas e demarcadas dos frisos</t>
  </si>
  <si>
    <t>02.180.00810.SER-U</t>
  </si>
  <si>
    <t>Remoção cuidadosa de revestimento deteriorado das áreas mapeadas e demarcadas dos florões</t>
  </si>
  <si>
    <t>02.180.00811.SER-U</t>
  </si>
  <si>
    <t>Remoção cuidadosa de revestimento deteriorado das áreas mapeadas e demarcadas das sobrevergas e outros ornatos em argamassa</t>
  </si>
  <si>
    <t>05.160.00090.SER-U</t>
  </si>
  <si>
    <t>Impermeabilização das calhas e platibanda, conf. especificação em memorial e planta da cobertura</t>
  </si>
  <si>
    <t>05.170.00001.SER-U</t>
  </si>
  <si>
    <t>Chapim em concreto com pingadeira, conforme especificação no memorial</t>
  </si>
  <si>
    <t>05.190.00790.SER-U</t>
  </si>
  <si>
    <t>Aplicação de argamassa no traço 1:2,5 (cal e areia grossa) em acabamento texturizado para aderência das demais camadas, em pano liso e platibanda, conforme memorial</t>
  </si>
  <si>
    <t>05.190.00791.SER-U</t>
  </si>
  <si>
    <t>Revestimento em nova argamassa 1:3 - borrifar água para controle e retardamento da cura</t>
  </si>
  <si>
    <t>05.190.00897.SER-U</t>
  </si>
  <si>
    <t>Limpeza com compressas de água, conforme memorial</t>
  </si>
  <si>
    <t>05.190.00898.SER-U</t>
  </si>
  <si>
    <t>Limpeza com escovas de cerdas duras e compressas de água, conforme memorial</t>
  </si>
  <si>
    <t>05.190.00899.SER-U</t>
  </si>
  <si>
    <t>Limpeza dos ornatos com intervenções, conforme memorial</t>
  </si>
  <si>
    <t>05.190.00900.SER-U</t>
  </si>
  <si>
    <t>Limpeza prévia de sujidade superficial</t>
  </si>
  <si>
    <t>05.190.00901.SER-U</t>
  </si>
  <si>
    <t>Limpeza de sujidade mais escura</t>
  </si>
  <si>
    <t>05.190.00902.SER-U</t>
  </si>
  <si>
    <t>Limpeza de sujidade encrustada, em balaústres, florões e vasos, conforme memorial</t>
  </si>
  <si>
    <t>05.190.00903.SER-U</t>
  </si>
  <si>
    <t>Limpeza de sujidade encrustada em revestimentos de granito, conforme memorial</t>
  </si>
  <si>
    <t>05.190.00904.SER-U</t>
  </si>
  <si>
    <t>Remoção de manchas e crostas negras com aplicação de emplastro em elementos em argamassa</t>
  </si>
  <si>
    <t>05.190.00905.SER-U</t>
  </si>
  <si>
    <t>Remoção de manchas de umidade com aplicação de emplastro em elementos pétreos</t>
  </si>
  <si>
    <t>05.190.00906.SER-U</t>
  </si>
  <si>
    <t>Acondicionamento individual das partes desprendidas em sacos plásticos, catalogação e colocação em caixas identificadas, conforme memorial</t>
  </si>
  <si>
    <t>05.190.00907.SER-U</t>
  </si>
  <si>
    <t>Pré-consolidação de trechos soltos e não totalmente desprendidos, conforme memorial</t>
  </si>
  <si>
    <t>05.190.00908.SER-U</t>
  </si>
  <si>
    <t>Limpeza com hidrojateamento em fissuras,</t>
  </si>
  <si>
    <t>05.190.00909.SER-U</t>
  </si>
  <si>
    <t>Limpeza com hidrojateamento de elemento pétreo, conforme memorial</t>
  </si>
  <si>
    <t>05.190.00911.SER-U</t>
  </si>
  <si>
    <t>Limpeza de pichação em revestimento pétreo</t>
  </si>
  <si>
    <t>05.190.00912.SER-U</t>
  </si>
  <si>
    <t>Rejuntamento de elementos pétreos, conforme memorial</t>
  </si>
  <si>
    <t>05.190.00915.SER-U</t>
  </si>
  <si>
    <t>Limpeza de argamassa com presença de bolores/mofos, utilizando borrifador ou trincha, conforme memorial</t>
  </si>
  <si>
    <t>05.190.00926.SER-U</t>
  </si>
  <si>
    <t>Análise de estabilidade - percussão manual - balaústres, vasos e florões, argamassa da fachada</t>
  </si>
  <si>
    <t>05.190.00929.SER-U</t>
  </si>
  <si>
    <t>Confecção de nova peça de balaústre, incluindo moldagem e fixação conforme memorial</t>
  </si>
  <si>
    <t>05.190.00931.SER-U</t>
  </si>
  <si>
    <t>Escarificação de fissuras</t>
  </si>
  <si>
    <t>05.190.00932.SER-U</t>
  </si>
  <si>
    <t>Abertura de juntas das alvenarias (platibandas/fachadas), conforme memorial</t>
  </si>
  <si>
    <t>05.190.00936.SER-U</t>
  </si>
  <si>
    <t>Recuperação de fissura com embrechamento com argamassa para fissuras com abertura superior a 1mm</t>
  </si>
  <si>
    <t>05.190.00937.SER-U</t>
  </si>
  <si>
    <t>Recuperação de fissura com embrechamento com pedaços de tijolos e argamassa, para vazios maiores</t>
  </si>
  <si>
    <t>05.190.00942.SER-U</t>
  </si>
  <si>
    <t>Pintura a base de pasta de cal para pano liso e platibanda das fachadas - ver composição e demãos, conforme memorial</t>
  </si>
  <si>
    <t>05.190.00943.SER-U</t>
  </si>
  <si>
    <t>Pintura a base de pasta de cal para todos os ornatos/adornos - ver composição e demãos, conforme memorial</t>
  </si>
  <si>
    <t>05.190.00944.SER-U</t>
  </si>
  <si>
    <t>Pintura a base de pasta de cal para pano liso e platibanda das fachadas, com fixador tipo caseína ou similar - 1 demão</t>
  </si>
  <si>
    <t>05.190.00945.SER-U</t>
  </si>
  <si>
    <t>Pintura a base de pasta de cal para todos os ornatos/adornos, com fixador tipo caseína ou similar - 1 demão</t>
  </si>
  <si>
    <t>05.190.00970.SER-U</t>
  </si>
  <si>
    <t>Consolidação de argamassas, conforme memorial</t>
  </si>
  <si>
    <t>05.190.00971.SER-U</t>
  </si>
  <si>
    <t>Consolidação de argamassas de ornatos, conforme memorial</t>
  </si>
  <si>
    <t>05.190.00985.SER-U</t>
  </si>
  <si>
    <t>Coleta de amostra de argamassa e testes, conforme memorial</t>
  </si>
  <si>
    <t>05.190.00986.SER-U</t>
  </si>
  <si>
    <t>Coleta de amostra de pintura e testes, conforme memorial</t>
  </si>
  <si>
    <t>05.190.01000.SER-U</t>
  </si>
  <si>
    <t>Recuperação de peça danificada, com modelagem pontual/manual - balaústre</t>
  </si>
  <si>
    <t>05.190.01001.SER-U</t>
  </si>
  <si>
    <t>Recuperação de peça danificada, com modelagem total - balaústre</t>
  </si>
  <si>
    <t>05.190.01002.SER-U</t>
  </si>
  <si>
    <t>Recuperação de peça danificada, com modelagem pontual/manual - vaso</t>
  </si>
  <si>
    <t>05.190.01003.SER-U</t>
  </si>
  <si>
    <t>Recuperação de peça danificada, com modelagem total - vaso</t>
  </si>
  <si>
    <t>05.190.01004.SER-U</t>
  </si>
  <si>
    <t>Recuperação de peça danificada, com modelagem pontual/manual - florão</t>
  </si>
  <si>
    <t>05.190.01005.SER-U</t>
  </si>
  <si>
    <t>Recuperação de argamassa danificada em elementos decorativos, com modelagem total - sobrevergas e outros ornatos Recuperação de argamassa danificada em elementos decorativos, com modelagem pontual/manual - friso</t>
  </si>
  <si>
    <t>05.190.01006.SER-U</t>
  </si>
  <si>
    <t>Recuperação de argamassa danificada em elementos decorativos, com modelagem total - friso</t>
  </si>
  <si>
    <t>05.190.01007.SER-U</t>
  </si>
  <si>
    <t>Recuperação de argamassa danificada em elementos decorativos, com modelagem pontual/manual - sobrevergas e outros</t>
  </si>
  <si>
    <t>05.190.01008.SER-U</t>
  </si>
  <si>
    <t>Recuperação de argamassa danificada em elementos decorativos, com modelagem total - sobrevergas e outros ornatos</t>
  </si>
  <si>
    <t>05.190.01009.SER-U</t>
  </si>
  <si>
    <t>Recuperação de argamassa danificada em elementos decorativos, com modelagem total - cimalha</t>
  </si>
  <si>
    <t>05.190.01010.SER-U</t>
  </si>
  <si>
    <t>Avaliação prévia da estabilidade das estátuas</t>
  </si>
  <si>
    <t>05.190.01011.SER-U</t>
  </si>
  <si>
    <t>Recuperação de estátua, incluindo limpeza superficial, complemento das bases, lixamento, aplicação de primer e esmalte sintético, conforme memorial</t>
  </si>
  <si>
    <t>140700</t>
  </si>
  <si>
    <t>TRATAMENTO DAS ARMADURAS</t>
  </si>
  <si>
    <t>04.101.00005.SER-U</t>
  </si>
  <si>
    <t>Armadura de aço CA-25, diâmetro até 12,5 mm, corte, dobra e montagem</t>
  </si>
  <si>
    <t>05.108.00200.SER-U</t>
  </si>
  <si>
    <t>Preparação do substrato para reparo por apicoamento manual da superfície</t>
  </si>
  <si>
    <t>05.108.00300.SER-U</t>
  </si>
  <si>
    <t>Escovamento manual do substrato</t>
  </si>
  <si>
    <t>05.108.00458.SER-U</t>
  </si>
  <si>
    <t>Tratamento de armadura com argamassa cimentícia pré-dosada, polimérica, bicomponente com inibidor de corrosão</t>
  </si>
  <si>
    <t>05.108.00460.SER-U</t>
  </si>
  <si>
    <t>Corte de aço (vergalhão), inclusive remoção do local</t>
  </si>
  <si>
    <t>05.108.00462.SER-U</t>
  </si>
  <si>
    <t>Argamassa de cimento e areia, no traço 1:3, com adição de adesivo à base de resina sintética de alta aderência</t>
  </si>
  <si>
    <t>05.108.001450.SER-U</t>
  </si>
  <si>
    <t>Definição e demarcação da área de reparo, utilizando disco de corte</t>
  </si>
  <si>
    <t>09.105.0005.SER-U</t>
  </si>
  <si>
    <t>Fornecimento e colocação de telhas cerâmicas, tipo francesa, exclusive cumeeira e madeiramento.</t>
  </si>
  <si>
    <t>05.190.00950.SER-U</t>
  </si>
  <si>
    <t>Mapeamento e demarcação de áreas em desagregação</t>
  </si>
  <si>
    <t>24.103.000095.SER</t>
  </si>
  <si>
    <t>Emassamento de parede externa com massa acrílica com duas demãos, para pintura látex</t>
  </si>
  <si>
    <t>24.103.000155.SER</t>
  </si>
  <si>
    <t>Revestimento texturizado de alta camada, aplicado com rolo</t>
  </si>
  <si>
    <t>05.190.00975.SER-U</t>
  </si>
  <si>
    <t>Lixamento manual da superfície pintada</t>
  </si>
  <si>
    <t>23.102.00023.SER-U</t>
  </si>
  <si>
    <t>Aplicação de protetivo inibidor de corrosão em letreiro</t>
  </si>
  <si>
    <t>24.102.00559.SER-U</t>
  </si>
  <si>
    <t>Pintura com tinta esmalte em superfícies metálicas, com duas demãos</t>
  </si>
  <si>
    <t xml:space="preserve">PINTURAS </t>
  </si>
  <si>
    <t>22.112.00791.SER-U</t>
  </si>
  <si>
    <t>Recomposição de pavimentação de pedra portuguesa, inclusive fornecimento do material</t>
  </si>
  <si>
    <t>22.112.00990.SER-U</t>
  </si>
  <si>
    <t>Assentamento de placas de granito em calçadas de logradouros ou superfícies niveladas, com rejuntamento de argamassa de cimento e areia, no traço 1:3, exclusive o fornecimento das pedras</t>
  </si>
  <si>
    <t>22.112.00991.SER-U</t>
  </si>
  <si>
    <t>Granito cinza andorinha serrado em placas com dimensões variadas, E=3cm - Fornecimento</t>
  </si>
  <si>
    <t>22.112.00992.SER-U</t>
  </si>
  <si>
    <t>Granito cinza andorinha serrado em peças fora do padrão, E=3cm - Fornecimento</t>
  </si>
  <si>
    <t>22.150.000905.SER-U</t>
  </si>
  <si>
    <t>Regularização desempenada com argamassa de cimento e areia traço: 1:3, preparo mecânico(exclusive betoneira)</t>
  </si>
  <si>
    <t>23.102.00021.SER-U</t>
  </si>
  <si>
    <t>REFORMA PARA INTERVENÇÃO CORRETIVA NAS FACHADAS DA ESCOLA DE MAGISTRATURA DO ESTADO DO RIO DE JANEIRO (EMERJ)</t>
  </si>
  <si>
    <t>16.109.000086.01.SER-U</t>
  </si>
  <si>
    <t>16.111.001501.01.SER-U</t>
  </si>
  <si>
    <t>16.115.000110.11.SER-U</t>
  </si>
  <si>
    <t>16.115.000111.11.SER-U</t>
  </si>
  <si>
    <t>16.115.000113.01.SER-U</t>
  </si>
  <si>
    <t>16.115.000114.11.SER-U</t>
  </si>
  <si>
    <t>16.119.000011.01.SER-U</t>
  </si>
  <si>
    <t>16.119.000012.01.SER-U</t>
  </si>
  <si>
    <t>16.119.000013.01.SER-U</t>
  </si>
  <si>
    <t>16.119.000015.01.SER-U</t>
  </si>
  <si>
    <t>16.119.000104.12.SER-U</t>
  </si>
  <si>
    <t>16.119.000108.15.SER-U</t>
  </si>
  <si>
    <t>16.121.000100.11.SER-U</t>
  </si>
  <si>
    <t>16.125.000112.02.SER-U</t>
  </si>
  <si>
    <t>16.125.000113.02.SER-U</t>
  </si>
  <si>
    <t>16.125.000115.02.SER-U</t>
  </si>
  <si>
    <t>16.125.000116.02.SER-U</t>
  </si>
  <si>
    <t>16.107.000100.01.SER-UI</t>
  </si>
  <si>
    <t>16.107.000200.01.SER-UI</t>
  </si>
  <si>
    <t>16.107.000100.01.SER-UE</t>
  </si>
  <si>
    <t>16.107.000200.01.SER-UE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</si>
  <si>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
(220/127V), conforme diagrama na prancha EL01-7000-PBST-AITD-PO. Totalmente montado e pronto para funcionar</t>
  </si>
  <si>
    <t>Unidade combinada (QDTO) montada sobre caixa
fabricada em material termoplástico, autoextinguível,
com grau de proteção IP55 fornecida com tomada de entrada 3P/N/T(5P)-32A, 01 (uma) tomada de saída de 3P/N/T(5P)-32A, 01 (uma) tomada de saída de 3P/T(4P)-32A, 01 (uma) tomada de saída 3P/N/T(5P)-32A e 03 (tres) tomadas saída 2P/T-20A padrão ABNT
todas em material termoplástico, autoextinguível, com grau de proteção mínimo IP44, montada conforme diagrama na prancha EL01-7000-PBSTAITD-PO. Totalmente montado e pronto para funcionar.</t>
  </si>
  <si>
    <t>Arrancamento de vegetação do tipo erva daninha pela raiz em paredes e ornatos</t>
  </si>
  <si>
    <t>Aplicação de herbicida</t>
  </si>
  <si>
    <t>Remoção de vegetação tipo arbusto, incl. raízes, em paredes e ornatos</t>
  </si>
  <si>
    <t>Revestimento com argamassa de cimento e areia traço 1:3, com aditivo de resina sintética</t>
  </si>
  <si>
    <t>Remoção manual de pavimentação de lajões de granito em passeio (05.001.0061-0 EMOP)</t>
  </si>
  <si>
    <t xml:space="preserve">FISCAL: </t>
  </si>
  <si>
    <t xml:space="preserve">FREDERICO HENRIQUE DE OLIVEIRA GONÇALVES (TÉCNICO DE ATIVIDADE JUDICIÁRIA - MATRÍCULA: 01/22691) </t>
  </si>
  <si>
    <t>SERGIO BRANDÃO DA SILVA (TÉCNICO DE ATIVIDADE JUDICIÁRIA - MATRÍCULA: 10/28033)</t>
  </si>
  <si>
    <t>CONTRATADA:                   CONCREJATO SERVIÇOS TÉCNICOS DE ENGENHARIA S/A</t>
  </si>
  <si>
    <t>PERÍODO: 16/09/2024 A 15/10/2024</t>
  </si>
  <si>
    <t>PERÍODO: 16/10/2024 A 14/11/2024</t>
  </si>
  <si>
    <t>PERÍODO: 15/11/2024 A 14/12/2024</t>
  </si>
  <si>
    <t>Unidade combinada (QDTO) montada sobre caixa fabricada em material termoplástico, autoextinguível, com grau de proteção IP55 fornecida com tomada de entrada 3P/N/T(5P)- 32A, 01 (uma) tomada de saída de 3P/N/T(5P)- 32A, 01 (uma) tomada de saída de 3P/T(4P)-32A, 01 (uma) tomada de saída 3P/N/T(5P)-32A e 03 (tres) tomadas saída 2P/T-20A padrão ABNT todas em material termoplástico, autoextinguível, com grau de proteção mínimo IP44, montada conforme diagrama na prancha EL01-7000-PBST_x0002_AITD-PO. Totalmente montado e pronto para funcionar.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</si>
  <si>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</si>
  <si>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PERÍODO: 15/12/2024 A 13/01/2025</t>
  </si>
  <si>
    <t>PERÍODO: 14/01/2025 A 12/02/2025</t>
  </si>
  <si>
    <t>PERÍODO: 13/02/2025 A 14/03/2025</t>
  </si>
  <si>
    <t>CLAUDIO MANOEL BORGES DE MENEZES (GERENTE DE OBRAS - CREA RJ 1982103052) / KELI REGINA BARRETO DA MATA (GERENTE DE OBRAS - CREA RJ: 2002100975) / ADRIANA FRANÇA ROCHA (ENGENHEIRA CIVIL - CREA RJ 200165952-0)</t>
  </si>
  <si>
    <t>ACRÉSCIMO I</t>
  </si>
  <si>
    <t>Ñ Plan c/desconto</t>
  </si>
  <si>
    <t>01010.8.3.81U</t>
  </si>
  <si>
    <t>R$ 0,00</t>
  </si>
  <si>
    <t xml:space="preserve">ITENS NÃO PLANILHADOS </t>
  </si>
  <si>
    <t>PERÍODO: 15/03/2025 A 13/04/2025</t>
  </si>
  <si>
    <t>20900</t>
  </si>
  <si>
    <t>PERÍODO: 14/04/2025 A 13/05/2025</t>
  </si>
  <si>
    <t>19079996U</t>
  </si>
  <si>
    <t>Conector em alumínio p/ condulete múltiplo IP 54 de 1 1/4”, c/ rosca BSP e parafuso - Forn. e Inst.</t>
  </si>
  <si>
    <t>16.111.000903.SER</t>
  </si>
  <si>
    <t>Eletroduto de aço carbono com costura galvanização a fogo inclusive conexões Ø 32 mm 1 1/4"</t>
  </si>
  <si>
    <t>16.115.000112.11.SER-U</t>
  </si>
  <si>
    <t>Condulete múltiplo em liga de aluminio tipo "X" com tampa cega IP 54 ( Ø 1. 1/4")</t>
  </si>
  <si>
    <t>16.125.000114.02.SER-U</t>
  </si>
  <si>
    <t>Abraçadeira tipo D de 1 1/4" em aço galvanizado, com parafuso de fixação</t>
  </si>
  <si>
    <t>ACRÉSCIMO II / REDUÇÃO I</t>
  </si>
  <si>
    <t>8ª MEDIÇÃO COMPLEMENTAR</t>
  </si>
  <si>
    <t>ADMINISTRAÇÃO - mão de obra mensalista complementar</t>
  </si>
  <si>
    <r>
      <t xml:space="preserve">CONTRATO 003/0638/2024: R$ 5.522.958,26 + 1º TERMO 003/0388/2025: ACRÉSCIMO R$ 825.715,13 + 1ª TERMO 003/0388/2025: </t>
    </r>
    <r>
      <rPr>
        <b/>
        <sz val="11"/>
        <color rgb="FFFF0000"/>
        <rFont val="Calibri"/>
        <family val="2"/>
        <scheme val="minor"/>
      </rPr>
      <t xml:space="preserve">REDUÇÃO R$ 751.162,10 </t>
    </r>
    <r>
      <rPr>
        <b/>
        <sz val="11"/>
        <rFont val="Calibri"/>
        <family val="2"/>
        <scheme val="minor"/>
      </rPr>
      <t>= R$ 5.672.499,93</t>
    </r>
  </si>
  <si>
    <t>DATA DE CONCLUSÃO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</si>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</sst>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[Red]#,##0.00"/>
    <numFmt numFmtId="165" formatCode="0.00;[Red]0.00"/>
    <numFmt numFmtId="166" formatCode="0.0000000000%"/>
    <numFmt numFmtId="167" formatCode="0.00_);[Red]\(0.00\)"/>
    <numFmt numFmtId="168" formatCode="_(* #,##0.00_);_(* \(#,##0.00\);_(* &quot;-&quot;??_);_(@_)"/>
    <numFmt numFmtId="169" formatCode="#,##0.00_ ;[Red]\-#,##0.00\ "/>
    <numFmt numFmtId="170" formatCode="#,##0.00000000_ ;[Red]\-#,##0.00000000\ "/>
    <numFmt numFmtId="171" formatCode="&quot;R$&quot;\ #,##0.00"/>
  </numFmts>
  <fonts count="17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/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9" fillId="0" borderId="0" xfId="0" applyFont="1"/>
    <xf numFmtId="164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40" fontId="8" fillId="0" borderId="9" xfId="0" applyNumberFormat="1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8" fontId="9" fillId="0" borderId="19" xfId="1" applyFont="1" applyFill="1" applyBorder="1" applyAlignment="1">
      <alignment horizontal="center" vertical="center"/>
    </xf>
    <xf numFmtId="164" fontId="9" fillId="0" borderId="19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9" fontId="11" fillId="0" borderId="17" xfId="0" applyNumberFormat="1" applyFont="1" applyBorder="1" applyAlignment="1">
      <alignment horizontal="center" vertical="center"/>
    </xf>
    <xf numFmtId="169" fontId="11" fillId="0" borderId="17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169" fontId="11" fillId="0" borderId="23" xfId="1" applyNumberFormat="1" applyFont="1" applyFill="1" applyBorder="1" applyAlignment="1">
      <alignment horizontal="center" vertical="center"/>
    </xf>
    <xf numFmtId="169" fontId="11" fillId="0" borderId="0" xfId="1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vertical="center" wrapText="1"/>
    </xf>
    <xf numFmtId="164" fontId="9" fillId="4" borderId="0" xfId="1" applyNumberFormat="1" applyFont="1" applyFill="1" applyBorder="1" applyAlignment="1">
      <alignment horizontal="right" vertical="center"/>
    </xf>
    <xf numFmtId="164" fontId="11" fillId="4" borderId="17" xfId="1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170" fontId="11" fillId="0" borderId="17" xfId="0" applyNumberFormat="1" applyFont="1" applyBorder="1" applyAlignment="1">
      <alignment horizontal="center" vertical="center"/>
    </xf>
    <xf numFmtId="170" fontId="11" fillId="0" borderId="17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169" fontId="11" fillId="0" borderId="25" xfId="1" applyNumberFormat="1" applyFont="1" applyFill="1" applyBorder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2" fillId="4" borderId="0" xfId="0" applyFont="1" applyFill="1" applyAlignment="1">
      <alignment vertical="center" wrapText="1"/>
    </xf>
    <xf numFmtId="4" fontId="11" fillId="4" borderId="0" xfId="0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14" fontId="14" fillId="4" borderId="0" xfId="2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right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9" fontId="11" fillId="4" borderId="17" xfId="0" applyNumberFormat="1" applyFont="1" applyFill="1" applyBorder="1" applyAlignment="1">
      <alignment horizontal="center" vertical="center"/>
    </xf>
    <xf numFmtId="169" fontId="11" fillId="4" borderId="17" xfId="1" applyNumberFormat="1" applyFont="1" applyFill="1" applyBorder="1" applyAlignment="1">
      <alignment horizontal="center" vertical="center"/>
    </xf>
    <xf numFmtId="169" fontId="11" fillId="4" borderId="23" xfId="1" applyNumberFormat="1" applyFont="1" applyFill="1" applyBorder="1" applyAlignment="1">
      <alignment horizontal="center" vertical="center"/>
    </xf>
    <xf numFmtId="169" fontId="11" fillId="4" borderId="0" xfId="1" applyNumberFormat="1" applyFont="1" applyFill="1" applyBorder="1" applyAlignment="1">
      <alignment horizontal="center" vertical="center"/>
    </xf>
    <xf numFmtId="164" fontId="9" fillId="5" borderId="0" xfId="1" applyNumberFormat="1" applyFont="1" applyFill="1" applyBorder="1" applyAlignment="1">
      <alignment horizontal="right" vertical="center"/>
    </xf>
    <xf numFmtId="4" fontId="5" fillId="5" borderId="0" xfId="0" applyNumberFormat="1" applyFont="1" applyFill="1"/>
    <xf numFmtId="171" fontId="5" fillId="5" borderId="0" xfId="0" applyNumberFormat="1" applyFont="1" applyFill="1"/>
    <xf numFmtId="171" fontId="5" fillId="4" borderId="0" xfId="0" applyNumberFormat="1" applyFont="1" applyFill="1"/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167" fontId="9" fillId="0" borderId="19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69" fontId="11" fillId="0" borderId="17" xfId="0" applyNumberFormat="1" applyFont="1" applyBorder="1" applyAlignment="1">
      <alignment horizontal="center" vertical="center" wrapText="1"/>
    </xf>
    <xf numFmtId="169" fontId="9" fillId="0" borderId="17" xfId="0" applyNumberFormat="1" applyFont="1" applyBorder="1" applyAlignment="1">
      <alignment horizontal="center" vertical="center" wrapText="1"/>
    </xf>
    <xf numFmtId="169" fontId="9" fillId="0" borderId="22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69" fontId="11" fillId="4" borderId="17" xfId="0" applyNumberFormat="1" applyFont="1" applyFill="1" applyBorder="1" applyAlignment="1">
      <alignment horizontal="center" vertical="center" wrapText="1"/>
    </xf>
    <xf numFmtId="169" fontId="9" fillId="4" borderId="17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4" fontId="11" fillId="4" borderId="22" xfId="0" applyNumberFormat="1" applyFont="1" applyFill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0" fillId="0" borderId="0" xfId="0" applyFont="1"/>
    <xf numFmtId="0" fontId="11" fillId="4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4" borderId="0" xfId="0" applyFont="1" applyFill="1" applyAlignment="1">
      <alignment horizontal="center" vertical="distributed" wrapText="1"/>
    </xf>
    <xf numFmtId="164" fontId="11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center" vertical="center" wrapText="1"/>
    </xf>
    <xf numFmtId="4" fontId="5" fillId="4" borderId="0" xfId="5" applyNumberFormat="1" applyFont="1" applyFill="1" applyAlignment="1">
      <alignment horizontal="center" vertical="center" wrapText="1"/>
    </xf>
    <xf numFmtId="4" fontId="5" fillId="4" borderId="0" xfId="5" applyNumberFormat="1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171" fontId="7" fillId="4" borderId="3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4" fontId="11" fillId="0" borderId="17" xfId="1" applyNumberFormat="1" applyFont="1" applyFill="1" applyBorder="1" applyAlignment="1">
      <alignment horizontal="center" vertical="center"/>
    </xf>
    <xf numFmtId="4" fontId="11" fillId="0" borderId="23" xfId="1" applyNumberFormat="1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9" fontId="11" fillId="0" borderId="22" xfId="0" applyNumberFormat="1" applyFont="1" applyBorder="1" applyAlignment="1">
      <alignment horizontal="center" vertical="center" wrapText="1"/>
    </xf>
    <xf numFmtId="169" fontId="11" fillId="4" borderId="22" xfId="0" applyNumberFormat="1" applyFont="1" applyFill="1" applyBorder="1" applyAlignment="1">
      <alignment horizontal="center" vertical="center" wrapText="1"/>
    </xf>
    <xf numFmtId="171" fontId="15" fillId="4" borderId="1" xfId="0" applyNumberFormat="1" applyFont="1" applyFill="1" applyBorder="1" applyAlignment="1">
      <alignment horizontal="center" vertical="center" wrapText="1"/>
    </xf>
    <xf numFmtId="171" fontId="9" fillId="4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/>
    </xf>
    <xf numFmtId="0" fontId="11" fillId="4" borderId="16" xfId="2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/>
    </xf>
    <xf numFmtId="4" fontId="12" fillId="4" borderId="16" xfId="0" applyNumberFormat="1" applyFont="1" applyFill="1" applyBorder="1" applyAlignment="1">
      <alignment horizontal="center" vertical="center"/>
    </xf>
    <xf numFmtId="168" fontId="12" fillId="4" borderId="7" xfId="1" applyFont="1" applyFill="1" applyBorder="1" applyAlignment="1">
      <alignment horizontal="center" vertical="center" wrapText="1"/>
    </xf>
    <xf numFmtId="168" fontId="12" fillId="4" borderId="1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 vertical="center" wrapText="1"/>
    </xf>
    <xf numFmtId="164" fontId="12" fillId="4" borderId="16" xfId="1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0" applyNumberFormat="1" applyFont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center" vertical="center"/>
    </xf>
    <xf numFmtId="40" fontId="8" fillId="0" borderId="13" xfId="0" applyNumberFormat="1" applyFont="1" applyBorder="1" applyAlignment="1">
      <alignment horizontal="center" vertical="center"/>
    </xf>
    <xf numFmtId="40" fontId="8" fillId="0" borderId="14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</cellXfs>
  <cellStyles count="6">
    <cellStyle name="Normal" xfId="0" builtinId="0"/>
    <cellStyle name="Normal 2" xfId="4" xr:uid="{FC6442F3-DAE0-454C-AC29-4D76CF7A8504}"/>
    <cellStyle name="Normal 4" xfId="5" xr:uid="{3E19B535-59D4-436E-A56D-5467DDB04DBB}"/>
    <cellStyle name="Normal 5" xfId="3" xr:uid="{D10D3725-A3CB-45E7-93DB-6BCC2C2B2AF6}"/>
    <cellStyle name="Normal_ORÇAMENTO SINTÉTICO LÂMINA CENTRAL" xfId="2" xr:uid="{3E1C8C75-7CAE-4005-9F29-EF5BBE51D2CE}"/>
    <cellStyle name="Vírgula" xfId="1" builtinId="3"/>
  </cellStyles>
  <dxfs count="488"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B007-D646-4183-BAD5-7CFD9AD695A8}">
  <dimension ref="A1:AS528"/>
  <sheetViews>
    <sheetView showGridLines="0" showZeros="0" tabSelected="1" view="pageBreakPreview" topLeftCell="B1" zoomScale="80" zoomScaleNormal="100" zoomScaleSheetLayoutView="80" workbookViewId="0">
      <selection activeCell="I13" sqref="I13"/>
    </sheetView>
  </sheetViews>
  <sheetFormatPr defaultColWidth="9.140625" defaultRowHeight="12" x14ac:dyDescent="0.2"/>
  <cols>
    <col min="1" max="1" width="3.140625" style="1" hidden="1" customWidth="1"/>
    <col min="2" max="2" width="2.42578125" style="1" customWidth="1"/>
    <col min="3" max="3" width="23.42578125" style="2" customWidth="1"/>
    <col min="4" max="4" width="45.42578125" style="1" customWidth="1"/>
    <col min="5" max="5" width="11.7109375" style="2" customWidth="1"/>
    <col min="6" max="6" width="18.5703125" style="1" customWidth="1"/>
    <col min="7" max="8" width="17.7109375" style="1" customWidth="1"/>
    <col min="9" max="10" width="17.7109375" style="3" customWidth="1"/>
    <col min="11" max="11" width="19" style="3" customWidth="1"/>
    <col min="12" max="12" width="17.42578125" style="3" hidden="1" customWidth="1"/>
    <col min="13" max="13" width="16.28515625" style="3" hidden="1" customWidth="1"/>
    <col min="14" max="14" width="17.28515625" style="3" hidden="1" customWidth="1"/>
    <col min="15" max="15" width="16.28515625" style="3" hidden="1" customWidth="1"/>
    <col min="16" max="16" width="17.28515625" style="3" hidden="1" customWidth="1"/>
    <col min="17" max="17" width="16.28515625" style="3" hidden="1" customWidth="1"/>
    <col min="18" max="18" width="17.28515625" style="3" hidden="1" customWidth="1"/>
    <col min="19" max="19" width="16.28515625" style="3" hidden="1" customWidth="1"/>
    <col min="20" max="20" width="17.28515625" style="3" hidden="1" customWidth="1"/>
    <col min="21" max="21" width="16.28515625" style="3" hidden="1" customWidth="1"/>
    <col min="22" max="25" width="20.5703125" style="3" hidden="1" customWidth="1"/>
    <col min="26" max="27" width="19.28515625" style="3" hidden="1" customWidth="1"/>
    <col min="28" max="28" width="19.85546875" style="3" hidden="1" customWidth="1"/>
    <col min="29" max="29" width="17.5703125" style="3" hidden="1" customWidth="1"/>
    <col min="30" max="33" width="20.5703125" style="4" customWidth="1"/>
    <col min="34" max="34" width="2.5703125" style="4" customWidth="1"/>
    <col min="35" max="35" width="17.140625" style="5" hidden="1" customWidth="1"/>
    <col min="36" max="36" width="15.85546875" style="5" hidden="1" customWidth="1"/>
    <col min="37" max="37" width="14.42578125" style="1" hidden="1" customWidth="1"/>
    <col min="38" max="38" width="20.42578125" style="1" customWidth="1"/>
    <col min="39" max="41" width="9.140625" style="1"/>
    <col min="42" max="42" width="7.7109375" style="1" customWidth="1"/>
    <col min="43" max="16384" width="9.140625" style="1"/>
  </cols>
  <sheetData>
    <row r="1" spans="1:38" ht="12.75" thickBot="1" x14ac:dyDescent="0.25"/>
    <row r="2" spans="1:38" s="6" customFormat="1" ht="28.5" customHeight="1" thickBot="1" x14ac:dyDescent="0.25">
      <c r="C2" s="165" t="s">
        <v>0</v>
      </c>
      <c r="D2" s="166"/>
      <c r="E2" s="166"/>
      <c r="F2" s="166"/>
      <c r="G2" s="166"/>
      <c r="H2" s="166"/>
      <c r="I2" s="165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5"/>
      <c r="AE2" s="166"/>
      <c r="AF2" s="166"/>
      <c r="AG2" s="167"/>
      <c r="AH2"/>
      <c r="AI2"/>
      <c r="AJ2"/>
      <c r="AK2"/>
      <c r="AL2" s="7"/>
    </row>
    <row r="3" spans="1:38" s="6" customFormat="1" ht="34.5" customHeight="1" thickBot="1" x14ac:dyDescent="0.25">
      <c r="C3" s="8" t="s">
        <v>1</v>
      </c>
      <c r="D3" s="168" t="s">
        <v>558</v>
      </c>
      <c r="E3" s="168"/>
      <c r="F3" s="168"/>
      <c r="G3" s="168"/>
      <c r="H3" s="168"/>
      <c r="I3" s="168"/>
      <c r="J3" s="168"/>
      <c r="K3" s="168"/>
      <c r="L3" s="168"/>
      <c r="M3" s="16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68" t="s">
        <v>619</v>
      </c>
      <c r="AE3" s="168"/>
      <c r="AF3" s="168"/>
      <c r="AG3" s="169"/>
      <c r="AH3" s="10"/>
      <c r="AI3" s="11"/>
      <c r="AJ3" s="11"/>
      <c r="AK3" s="11"/>
      <c r="AL3" s="11"/>
    </row>
    <row r="4" spans="1:38" s="6" customFormat="1" ht="31.5" customHeight="1" thickBot="1" x14ac:dyDescent="0.25">
      <c r="C4" s="127" t="s">
        <v>587</v>
      </c>
      <c r="D4" s="170" t="s">
        <v>588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620</v>
      </c>
      <c r="AE4" s="12"/>
      <c r="AF4" s="189">
        <v>45850</v>
      </c>
      <c r="AG4" s="13"/>
      <c r="AH4" s="14"/>
      <c r="AI4" s="15"/>
      <c r="AJ4" s="15"/>
      <c r="AK4" s="15"/>
      <c r="AL4" s="15"/>
    </row>
    <row r="5" spans="1:38" s="6" customFormat="1" ht="31.5" customHeight="1" thickBot="1" x14ac:dyDescent="0.25">
      <c r="C5" s="17" t="s">
        <v>2</v>
      </c>
      <c r="D5" s="168" t="s">
        <v>589</v>
      </c>
      <c r="E5" s="168"/>
      <c r="F5" s="168"/>
      <c r="G5" s="168"/>
      <c r="H5" s="168"/>
      <c r="I5" s="168"/>
      <c r="J5" s="168"/>
      <c r="K5" s="168"/>
      <c r="L5" s="1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 t="s">
        <v>621</v>
      </c>
      <c r="AE5" s="18"/>
      <c r="AF5" s="190">
        <v>45922</v>
      </c>
      <c r="AG5" s="19"/>
      <c r="AH5" s="14"/>
      <c r="AI5" s="15"/>
      <c r="AJ5" s="15"/>
      <c r="AK5" s="15"/>
      <c r="AL5" s="15"/>
    </row>
    <row r="6" spans="1:38" s="6" customFormat="1" ht="37.5" customHeight="1" thickBot="1" x14ac:dyDescent="0.25">
      <c r="C6" s="17" t="s">
        <v>3</v>
      </c>
      <c r="D6" s="168" t="s">
        <v>599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  <c r="AH6" s="20"/>
      <c r="AI6" s="15"/>
      <c r="AJ6" s="15"/>
      <c r="AK6" s="15"/>
      <c r="AL6" s="15"/>
    </row>
    <row r="7" spans="1:38" s="6" customFormat="1" ht="31.5" customHeight="1" thickBot="1" x14ac:dyDescent="0.3">
      <c r="C7" s="171" t="s">
        <v>590</v>
      </c>
      <c r="D7" s="170"/>
      <c r="E7" s="170"/>
      <c r="F7" s="170"/>
      <c r="G7" s="170"/>
      <c r="H7" s="170"/>
      <c r="I7" s="171"/>
      <c r="J7" s="170"/>
      <c r="K7" s="17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18"/>
      <c r="AE7" s="172"/>
      <c r="AF7" s="172"/>
      <c r="AG7" s="22"/>
      <c r="AH7" s="23"/>
      <c r="AI7" s="24"/>
      <c r="AJ7" s="24"/>
      <c r="AK7" s="24"/>
      <c r="AL7" s="24"/>
    </row>
    <row r="8" spans="1:38" s="6" customFormat="1" ht="25.5" customHeight="1" thickBot="1" x14ac:dyDescent="0.25">
      <c r="C8" s="173" t="s">
        <v>4</v>
      </c>
      <c r="D8" s="176" t="s">
        <v>5</v>
      </c>
      <c r="E8" s="179" t="s">
        <v>6</v>
      </c>
      <c r="F8" s="173" t="s">
        <v>7</v>
      </c>
      <c r="G8" s="173" t="s">
        <v>600</v>
      </c>
      <c r="H8" s="176" t="s">
        <v>616</v>
      </c>
      <c r="I8" s="182" t="s">
        <v>8</v>
      </c>
      <c r="J8" s="183" t="s">
        <v>9</v>
      </c>
      <c r="K8" s="184"/>
      <c r="L8" s="164" t="s">
        <v>591</v>
      </c>
      <c r="M8" s="148"/>
      <c r="N8" s="164" t="s">
        <v>592</v>
      </c>
      <c r="O8" s="148"/>
      <c r="P8" s="164" t="s">
        <v>593</v>
      </c>
      <c r="Q8" s="148"/>
      <c r="R8" s="164" t="s">
        <v>596</v>
      </c>
      <c r="S8" s="148"/>
      <c r="T8" s="164" t="s">
        <v>597</v>
      </c>
      <c r="U8" s="148"/>
      <c r="V8" s="164" t="s">
        <v>598</v>
      </c>
      <c r="W8" s="148"/>
      <c r="X8" s="164" t="s">
        <v>605</v>
      </c>
      <c r="Y8" s="148"/>
      <c r="Z8" s="164" t="s">
        <v>607</v>
      </c>
      <c r="AA8" s="148"/>
      <c r="AB8" s="164" t="s">
        <v>607</v>
      </c>
      <c r="AC8" s="148"/>
      <c r="AD8" s="149" t="str">
        <f>"ACUMULADO ATÉ A " &amp; AJ10</f>
        <v>ACUMULADO ATÉ A 8ª MEDIÇÃO COMPLEMENTAR</v>
      </c>
      <c r="AE8" s="149"/>
      <c r="AF8" s="149"/>
      <c r="AG8" s="149"/>
      <c r="AH8"/>
      <c r="AI8" s="25"/>
      <c r="AJ8" s="25"/>
    </row>
    <row r="9" spans="1:38" s="6" customFormat="1" ht="36" customHeight="1" thickBot="1" x14ac:dyDescent="0.25">
      <c r="C9" s="174"/>
      <c r="D9" s="177"/>
      <c r="E9" s="180"/>
      <c r="F9" s="174"/>
      <c r="G9" s="174"/>
      <c r="H9" s="177"/>
      <c r="I9" s="182"/>
      <c r="J9" s="185"/>
      <c r="K9" s="186"/>
      <c r="L9" s="126" t="s">
        <v>7</v>
      </c>
      <c r="M9" s="150" t="s">
        <v>10</v>
      </c>
      <c r="N9" s="126" t="s">
        <v>7</v>
      </c>
      <c r="O9" s="150" t="s">
        <v>10</v>
      </c>
      <c r="P9" s="126" t="s">
        <v>7</v>
      </c>
      <c r="Q9" s="150" t="s">
        <v>10</v>
      </c>
      <c r="R9" s="126" t="s">
        <v>7</v>
      </c>
      <c r="S9" s="150" t="s">
        <v>10</v>
      </c>
      <c r="T9" s="126" t="s">
        <v>7</v>
      </c>
      <c r="U9" s="150" t="s">
        <v>10</v>
      </c>
      <c r="V9" s="126" t="s">
        <v>7</v>
      </c>
      <c r="W9" s="150" t="s">
        <v>10</v>
      </c>
      <c r="X9" s="126" t="s">
        <v>7</v>
      </c>
      <c r="Y9" s="150" t="s">
        <v>10</v>
      </c>
      <c r="Z9" s="126" t="s">
        <v>7</v>
      </c>
      <c r="AA9" s="150" t="s">
        <v>10</v>
      </c>
      <c r="AB9" s="126" t="s">
        <v>7</v>
      </c>
      <c r="AC9" s="150" t="s">
        <v>10</v>
      </c>
      <c r="AD9" s="150" t="s">
        <v>11</v>
      </c>
      <c r="AE9" s="150" t="s">
        <v>12</v>
      </c>
      <c r="AF9" s="161" t="s">
        <v>13</v>
      </c>
      <c r="AG9" s="161" t="s">
        <v>14</v>
      </c>
      <c r="AH9"/>
      <c r="AI9" s="26"/>
      <c r="AJ9" s="27"/>
    </row>
    <row r="10" spans="1:38" s="6" customFormat="1" ht="19.5" customHeight="1" thickBot="1" x14ac:dyDescent="0.25">
      <c r="C10" s="174"/>
      <c r="D10" s="177"/>
      <c r="E10" s="180"/>
      <c r="F10" s="174"/>
      <c r="G10" s="174"/>
      <c r="H10" s="177"/>
      <c r="I10" s="182"/>
      <c r="J10" s="187"/>
      <c r="K10" s="188"/>
      <c r="L10" s="147" t="s">
        <v>15</v>
      </c>
      <c r="M10" s="151"/>
      <c r="N10" s="149" t="s">
        <v>16</v>
      </c>
      <c r="O10" s="151"/>
      <c r="P10" s="149" t="s">
        <v>17</v>
      </c>
      <c r="Q10" s="151"/>
      <c r="R10" s="149" t="s">
        <v>18</v>
      </c>
      <c r="S10" s="151"/>
      <c r="T10" s="149" t="s">
        <v>19</v>
      </c>
      <c r="U10" s="151"/>
      <c r="V10" s="149" t="s">
        <v>20</v>
      </c>
      <c r="W10" s="151"/>
      <c r="X10" s="149" t="s">
        <v>21</v>
      </c>
      <c r="Y10" s="151"/>
      <c r="Z10" s="149" t="s">
        <v>22</v>
      </c>
      <c r="AA10" s="151"/>
      <c r="AB10" s="149" t="s">
        <v>617</v>
      </c>
      <c r="AC10" s="151"/>
      <c r="AD10" s="151"/>
      <c r="AE10" s="151"/>
      <c r="AF10" s="162"/>
      <c r="AG10" s="162"/>
      <c r="AH10"/>
      <c r="AI10" s="26"/>
      <c r="AJ10" s="155" t="s">
        <v>617</v>
      </c>
      <c r="AK10" s="158" t="s">
        <v>29</v>
      </c>
    </row>
    <row r="11" spans="1:38" s="6" customFormat="1" ht="29.25" customHeight="1" thickBot="1" x14ac:dyDescent="0.25">
      <c r="C11" s="175"/>
      <c r="D11" s="178"/>
      <c r="E11" s="181"/>
      <c r="F11" s="175"/>
      <c r="G11" s="175"/>
      <c r="H11" s="178"/>
      <c r="I11" s="182"/>
      <c r="J11" s="28" t="s">
        <v>30</v>
      </c>
      <c r="K11" s="29" t="s">
        <v>31</v>
      </c>
      <c r="L11" s="148"/>
      <c r="M11" s="152"/>
      <c r="N11" s="149"/>
      <c r="O11" s="152"/>
      <c r="P11" s="149"/>
      <c r="Q11" s="152"/>
      <c r="R11" s="149"/>
      <c r="S11" s="152"/>
      <c r="T11" s="149"/>
      <c r="U11" s="152"/>
      <c r="V11" s="149"/>
      <c r="W11" s="152"/>
      <c r="X11" s="149"/>
      <c r="Y11" s="152"/>
      <c r="Z11" s="149"/>
      <c r="AA11" s="152"/>
      <c r="AB11" s="149"/>
      <c r="AC11" s="152"/>
      <c r="AD11" s="152"/>
      <c r="AE11" s="152"/>
      <c r="AF11" s="163"/>
      <c r="AG11" s="163"/>
      <c r="AH11"/>
      <c r="AI11" s="26"/>
      <c r="AJ11" s="156"/>
      <c r="AK11" s="159"/>
    </row>
    <row r="12" spans="1:38" s="6" customFormat="1" ht="8.25" customHeight="1" x14ac:dyDescent="0.2">
      <c r="C12" s="77"/>
      <c r="D12" s="78"/>
      <c r="E12" s="79"/>
      <c r="F12" s="79"/>
      <c r="G12" s="80"/>
      <c r="H12" s="80"/>
      <c r="I12" s="81"/>
      <c r="J12" s="81"/>
      <c r="K12" s="81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1"/>
      <c r="AE12" s="31"/>
      <c r="AF12" s="32"/>
      <c r="AG12" s="32"/>
      <c r="AH12" s="33"/>
      <c r="AI12" s="33"/>
      <c r="AJ12" s="157"/>
      <c r="AK12" s="160"/>
      <c r="AL12" s="16"/>
    </row>
    <row r="13" spans="1:38" s="6" customFormat="1" ht="30" customHeight="1" x14ac:dyDescent="0.2">
      <c r="A13" s="6" t="s">
        <v>32</v>
      </c>
      <c r="C13" s="82" t="s">
        <v>33</v>
      </c>
      <c r="D13" s="83" t="s">
        <v>34</v>
      </c>
      <c r="E13" s="84"/>
      <c r="F13" s="85"/>
      <c r="G13" s="85">
        <v>0</v>
      </c>
      <c r="H13" s="87"/>
      <c r="I13" s="85"/>
      <c r="J13" s="88"/>
      <c r="K13" s="89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5"/>
      <c r="AE13" s="35"/>
      <c r="AF13" s="36"/>
      <c r="AG13" s="37"/>
      <c r="AH13" s="38"/>
      <c r="AI13" s="33"/>
      <c r="AJ13" s="39"/>
      <c r="AK13" s="117" t="str">
        <f>IF(COUNTIF(AK14:AK22,"MEDIDO")&lt;&gt;0,"MEDIDO","NÃO MEDIDO")</f>
        <v>MEDIDO</v>
      </c>
      <c r="AL13" s="16"/>
    </row>
    <row r="14" spans="1:38" s="44" customFormat="1" ht="30" customHeight="1" x14ac:dyDescent="0.2">
      <c r="A14" s="6" t="s">
        <v>32</v>
      </c>
      <c r="B14" s="6"/>
      <c r="C14" s="82">
        <v>100</v>
      </c>
      <c r="D14" s="83" t="s">
        <v>35</v>
      </c>
      <c r="E14" s="84"/>
      <c r="F14" s="85"/>
      <c r="G14" s="85">
        <v>0</v>
      </c>
      <c r="H14" s="87"/>
      <c r="I14" s="85"/>
      <c r="J14" s="88"/>
      <c r="K14" s="89"/>
      <c r="L14" s="34"/>
      <c r="M14" s="34">
        <f>ROUND(L14*$I14,2)</f>
        <v>0</v>
      </c>
      <c r="N14" s="34"/>
      <c r="O14" s="34">
        <f>ROUND(N14*$I14,2)</f>
        <v>0</v>
      </c>
      <c r="P14" s="34"/>
      <c r="Q14" s="34">
        <f>ROUND(P14*$I14,2)</f>
        <v>0</v>
      </c>
      <c r="R14" s="34"/>
      <c r="S14" s="34">
        <f>ROUND(R14*$I14,2)</f>
        <v>0</v>
      </c>
      <c r="T14" s="34"/>
      <c r="U14" s="34">
        <f>ROUND(T14*$J14,2)</f>
        <v>0</v>
      </c>
      <c r="V14" s="34"/>
      <c r="W14" s="34">
        <f>ROUND(V14*$I14,2)</f>
        <v>0</v>
      </c>
      <c r="X14" s="45"/>
      <c r="Y14" s="34">
        <f>ROUND(X14*$I14,2)</f>
        <v>0</v>
      </c>
      <c r="Z14" s="34"/>
      <c r="AA14" s="34">
        <f>ROUND(Z14*$I14,2)</f>
        <v>0</v>
      </c>
      <c r="AB14" s="34"/>
      <c r="AC14" s="34">
        <f>ROUND(AB14*$I14,2)</f>
        <v>0</v>
      </c>
      <c r="AD14" s="35">
        <f ca="1">SUMIF($L$9:$AC$11,"QUANTIDADE",L14:AC14)</f>
        <v>0</v>
      </c>
      <c r="AE14" s="35">
        <f t="shared" ref="AE14:AE77" si="0">SUMIF($L$9:$AC$9,"valor medido",L14:AC14)</f>
        <v>0</v>
      </c>
      <c r="AF14" s="36">
        <f t="shared" ref="AF14:AF77" ca="1" si="1">I14-AD14</f>
        <v>0</v>
      </c>
      <c r="AG14" s="37">
        <f t="shared" ref="AG14:AG77" si="2">K14-AE14</f>
        <v>0</v>
      </c>
      <c r="AH14" s="38"/>
      <c r="AI14" s="40"/>
      <c r="AJ14" s="41">
        <f>INDEX($L$10:$AC$295,ROW()-9,MATCH($AJ$10,$L$10:$AC$10,0))</f>
        <v>0</v>
      </c>
      <c r="AK14" s="118" t="str">
        <f>IF(COUNTIF(AK15:AK19,"MEDIDO")&lt;&gt;0,"MEDIDO","NÃO MEDIDO")</f>
        <v>MEDIDO</v>
      </c>
      <c r="AL14" s="43"/>
    </row>
    <row r="15" spans="1:38" s="44" customFormat="1" ht="30" customHeight="1" x14ac:dyDescent="0.2">
      <c r="A15" s="44" t="s">
        <v>36</v>
      </c>
      <c r="C15" s="82" t="s">
        <v>37</v>
      </c>
      <c r="D15" s="83" t="s">
        <v>38</v>
      </c>
      <c r="E15" s="84" t="s">
        <v>39</v>
      </c>
      <c r="F15" s="85">
        <v>8</v>
      </c>
      <c r="G15" s="85"/>
      <c r="H15" s="129">
        <v>0</v>
      </c>
      <c r="I15" s="85">
        <f>F15+G15+H15</f>
        <v>8</v>
      </c>
      <c r="J15" s="88">
        <v>54540.46</v>
      </c>
      <c r="K15" s="89">
        <f>ROUND(($F15*$J15),2)+ROUND(($G15*$J15),2)+ROUND(($H15*$J15),2)</f>
        <v>436323.68</v>
      </c>
      <c r="L15" s="45">
        <v>0.20799988999999999</v>
      </c>
      <c r="M15" s="34">
        <f>ROUND(L15*$J15,2)</f>
        <v>11344.41</v>
      </c>
      <c r="N15" s="45">
        <v>0.57599988999999996</v>
      </c>
      <c r="O15" s="34">
        <f>ROUND(N15*$J15,2)</f>
        <v>31415.3</v>
      </c>
      <c r="P15" s="45">
        <v>0.62239992</v>
      </c>
      <c r="Q15" s="34">
        <f>ROUND(P15*$J15,2)</f>
        <v>33945.980000000003</v>
      </c>
      <c r="R15" s="45">
        <v>0.62639990000000001</v>
      </c>
      <c r="S15" s="34">
        <f>ROUND(R15*$J15,2)</f>
        <v>34164.14</v>
      </c>
      <c r="T15" s="45">
        <v>1.1519999000000001</v>
      </c>
      <c r="U15" s="34">
        <f t="shared" ref="U15:U79" si="3">ROUND(T15*$J15,2)</f>
        <v>62830.6</v>
      </c>
      <c r="V15" s="45">
        <v>1.0727998999999999</v>
      </c>
      <c r="W15" s="34">
        <f>ROUND(V15*$J15,2)</f>
        <v>58511</v>
      </c>
      <c r="X15" s="45">
        <v>0.84159987999999997</v>
      </c>
      <c r="Y15" s="34">
        <f>ROUND(X15*$J15,2)</f>
        <v>45901.24</v>
      </c>
      <c r="Z15" s="45">
        <v>2.9008007199999999</v>
      </c>
      <c r="AA15" s="34">
        <f t="shared" ref="AA15:AA78" si="4">ROUND(Z15*$J15,2)</f>
        <v>158211.01</v>
      </c>
      <c r="AB15" s="34"/>
      <c r="AC15" s="34">
        <f>ROUND(AB15*$J15,2)</f>
        <v>0</v>
      </c>
      <c r="AD15" s="45">
        <f t="shared" ref="AD15:AD78" si="5">SUMIF($L$9:$AC$9,"QUANTIDADE",L15:AC15)</f>
        <v>8</v>
      </c>
      <c r="AE15" s="35">
        <f t="shared" si="0"/>
        <v>436323.68</v>
      </c>
      <c r="AF15" s="46">
        <f t="shared" si="1"/>
        <v>0</v>
      </c>
      <c r="AG15" s="37">
        <f t="shared" si="2"/>
        <v>0</v>
      </c>
      <c r="AH15" s="38"/>
      <c r="AI15" s="47"/>
      <c r="AJ15" s="41">
        <f t="shared" ref="AJ15:AJ78" si="6">INDEX($L$10:$AC$295,ROW()-9,MATCH($AJ$10,$L$10:$AC$10,0))</f>
        <v>0</v>
      </c>
      <c r="AK15" s="42" t="str">
        <f>IF(AJ15&lt;&gt;0,"MEDIDO","NÃO MEDIDO")</f>
        <v>NÃO MEDIDO</v>
      </c>
      <c r="AL15" s="43"/>
    </row>
    <row r="16" spans="1:38" s="44" customFormat="1" ht="30" customHeight="1" x14ac:dyDescent="0.2">
      <c r="A16" s="44" t="s">
        <v>36</v>
      </c>
      <c r="C16" s="82" t="s">
        <v>40</v>
      </c>
      <c r="D16" s="83" t="s">
        <v>41</v>
      </c>
      <c r="E16" s="84" t="s">
        <v>39</v>
      </c>
      <c r="F16" s="85">
        <v>8</v>
      </c>
      <c r="G16" s="85"/>
      <c r="H16" s="129">
        <v>0</v>
      </c>
      <c r="I16" s="85">
        <f t="shared" ref="I16:I79" si="7">F16+G16+H16</f>
        <v>8</v>
      </c>
      <c r="J16" s="88">
        <v>20542.43</v>
      </c>
      <c r="K16" s="89">
        <f t="shared" ref="K16:K79" si="8">ROUND(($F16*$J16),2)+ROUND(($G16*$J16),2)+ROUND(($H16*$J16),2)</f>
        <v>164339.44</v>
      </c>
      <c r="L16" s="45">
        <v>0.20799988999999999</v>
      </c>
      <c r="M16" s="34">
        <f>ROUND(L16*$J16,2)</f>
        <v>4272.82</v>
      </c>
      <c r="N16" s="45">
        <v>0.57599988999999996</v>
      </c>
      <c r="O16" s="34">
        <f t="shared" ref="O16:O80" si="9">ROUND(N16*$J16,2)</f>
        <v>11832.44</v>
      </c>
      <c r="P16" s="45">
        <v>0.62239992</v>
      </c>
      <c r="Q16" s="34">
        <f t="shared" ref="Q16:Q80" si="10">ROUND(P16*$J16,2)</f>
        <v>12785.61</v>
      </c>
      <c r="R16" s="45">
        <v>0.62639990000000001</v>
      </c>
      <c r="S16" s="34">
        <f t="shared" ref="S16:S80" si="11">ROUND(R16*$J16,2)</f>
        <v>12867.78</v>
      </c>
      <c r="T16" s="45">
        <v>1.1519999000000001</v>
      </c>
      <c r="U16" s="34">
        <f t="shared" si="3"/>
        <v>23664.880000000001</v>
      </c>
      <c r="V16" s="45">
        <v>1.0727998999999999</v>
      </c>
      <c r="W16" s="34">
        <f t="shared" ref="W16:W44" si="12">ROUND(V16*$J16,2)</f>
        <v>22037.919999999998</v>
      </c>
      <c r="X16" s="45">
        <v>0.84159987999999997</v>
      </c>
      <c r="Y16" s="34">
        <f t="shared" ref="Y16:Y79" si="13">ROUND(X16*$J16,2)</f>
        <v>17288.509999999998</v>
      </c>
      <c r="Z16" s="45">
        <v>2.9008007199999999</v>
      </c>
      <c r="AA16" s="34">
        <f>ROUND(Z16*$J16,2)-0.02</f>
        <v>59589.48</v>
      </c>
      <c r="AB16" s="34"/>
      <c r="AC16" s="34">
        <f t="shared" ref="AC16:AC79" si="14">ROUND(AB16*$J16,2)</f>
        <v>0</v>
      </c>
      <c r="AD16" s="45">
        <f t="shared" si="5"/>
        <v>8</v>
      </c>
      <c r="AE16" s="35">
        <f t="shared" si="0"/>
        <v>164339.44</v>
      </c>
      <c r="AF16" s="46">
        <f t="shared" si="1"/>
        <v>0</v>
      </c>
      <c r="AG16" s="37">
        <f t="shared" si="2"/>
        <v>0</v>
      </c>
      <c r="AH16" s="38"/>
      <c r="AI16" s="40"/>
      <c r="AJ16" s="41">
        <f t="shared" si="6"/>
        <v>0</v>
      </c>
      <c r="AK16" s="42" t="str">
        <f t="shared" ref="AK16:AK21" si="15">IF(AJ16&lt;&gt;0,"MEDIDO","NÃO MEDIDO")</f>
        <v>NÃO MEDIDO</v>
      </c>
      <c r="AL16" s="43"/>
    </row>
    <row r="17" spans="1:38" s="44" customFormat="1" ht="30" customHeight="1" x14ac:dyDescent="0.2">
      <c r="A17" s="44" t="s">
        <v>36</v>
      </c>
      <c r="C17" s="82" t="s">
        <v>42</v>
      </c>
      <c r="D17" s="83" t="s">
        <v>43</v>
      </c>
      <c r="E17" s="84" t="s">
        <v>39</v>
      </c>
      <c r="F17" s="85">
        <v>8</v>
      </c>
      <c r="G17" s="85"/>
      <c r="H17" s="129">
        <v>0</v>
      </c>
      <c r="I17" s="85">
        <f t="shared" si="7"/>
        <v>8</v>
      </c>
      <c r="J17" s="88">
        <v>2024.82</v>
      </c>
      <c r="K17" s="89">
        <f t="shared" si="8"/>
        <v>16198.56</v>
      </c>
      <c r="L17" s="45">
        <v>0.20799988999999999</v>
      </c>
      <c r="M17" s="34">
        <f>ROUND(L17*$J17,2)</f>
        <v>421.16</v>
      </c>
      <c r="N17" s="45">
        <v>0.57599988999999996</v>
      </c>
      <c r="O17" s="34">
        <f t="shared" si="9"/>
        <v>1166.3</v>
      </c>
      <c r="P17" s="45">
        <v>0.62239992</v>
      </c>
      <c r="Q17" s="34">
        <f t="shared" si="10"/>
        <v>1260.25</v>
      </c>
      <c r="R17" s="45">
        <v>0.62639990000000001</v>
      </c>
      <c r="S17" s="34">
        <f t="shared" si="11"/>
        <v>1268.3499999999999</v>
      </c>
      <c r="T17" s="45">
        <v>1.1519999000000001</v>
      </c>
      <c r="U17" s="34">
        <f t="shared" si="3"/>
        <v>2332.59</v>
      </c>
      <c r="V17" s="45">
        <v>1.0727998999999999</v>
      </c>
      <c r="W17" s="34">
        <f t="shared" si="12"/>
        <v>2172.23</v>
      </c>
      <c r="X17" s="45">
        <v>0.84159987999999997</v>
      </c>
      <c r="Y17" s="34">
        <f t="shared" si="13"/>
        <v>1704.09</v>
      </c>
      <c r="Z17" s="45">
        <v>2.9008007199999999</v>
      </c>
      <c r="AA17" s="34">
        <f>ROUND(Z17*$J17,2)-0.01</f>
        <v>5873.59</v>
      </c>
      <c r="AB17" s="34"/>
      <c r="AC17" s="34">
        <f t="shared" si="14"/>
        <v>0</v>
      </c>
      <c r="AD17" s="45">
        <f t="shared" si="5"/>
        <v>8</v>
      </c>
      <c r="AE17" s="35">
        <f t="shared" si="0"/>
        <v>16198.56</v>
      </c>
      <c r="AF17" s="46">
        <f t="shared" si="1"/>
        <v>0</v>
      </c>
      <c r="AG17" s="37">
        <f t="shared" si="2"/>
        <v>0</v>
      </c>
      <c r="AH17" s="38"/>
      <c r="AI17" s="40"/>
      <c r="AJ17" s="41">
        <f t="shared" si="6"/>
        <v>0</v>
      </c>
      <c r="AK17" s="42" t="str">
        <f>IF(AJ17&lt;&gt;0,"MEDIDO","NÃO MEDIDO")</f>
        <v>NÃO MEDIDO</v>
      </c>
      <c r="AL17" s="43"/>
    </row>
    <row r="18" spans="1:38" s="44" customFormat="1" ht="30" customHeight="1" x14ac:dyDescent="0.2">
      <c r="A18" s="44" t="s">
        <v>36</v>
      </c>
      <c r="C18" s="82" t="s">
        <v>44</v>
      </c>
      <c r="D18" s="83" t="s">
        <v>45</v>
      </c>
      <c r="E18" s="84" t="s">
        <v>39</v>
      </c>
      <c r="F18" s="85">
        <v>8</v>
      </c>
      <c r="G18" s="85"/>
      <c r="H18" s="129">
        <v>0</v>
      </c>
      <c r="I18" s="85">
        <f t="shared" si="7"/>
        <v>8</v>
      </c>
      <c r="J18" s="88">
        <v>1967.67</v>
      </c>
      <c r="K18" s="89">
        <f t="shared" si="8"/>
        <v>15741.36</v>
      </c>
      <c r="L18" s="45">
        <v>0.20799988999999999</v>
      </c>
      <c r="M18" s="34">
        <f>ROUND(L18*$J18,2)</f>
        <v>409.28</v>
      </c>
      <c r="N18" s="45">
        <v>0.57599988999999996</v>
      </c>
      <c r="O18" s="34">
        <f t="shared" si="9"/>
        <v>1133.3800000000001</v>
      </c>
      <c r="P18" s="45">
        <v>0.62239992</v>
      </c>
      <c r="Q18" s="34">
        <f t="shared" si="10"/>
        <v>1224.68</v>
      </c>
      <c r="R18" s="45">
        <v>0.62639990000000001</v>
      </c>
      <c r="S18" s="34">
        <f t="shared" si="11"/>
        <v>1232.55</v>
      </c>
      <c r="T18" s="45">
        <v>1.1519999000000001</v>
      </c>
      <c r="U18" s="34">
        <f t="shared" si="3"/>
        <v>2266.7600000000002</v>
      </c>
      <c r="V18" s="45">
        <v>1.0727998999999999</v>
      </c>
      <c r="W18" s="34">
        <f t="shared" si="12"/>
        <v>2110.92</v>
      </c>
      <c r="X18" s="45">
        <v>0.84159987999999997</v>
      </c>
      <c r="Y18" s="34">
        <f t="shared" si="13"/>
        <v>1655.99</v>
      </c>
      <c r="Z18" s="45">
        <v>2.9008007199999999</v>
      </c>
      <c r="AA18" s="34">
        <f>ROUND(Z18*$J18,2)-0.02</f>
        <v>5707.8</v>
      </c>
      <c r="AB18" s="34"/>
      <c r="AC18" s="34">
        <f t="shared" si="14"/>
        <v>0</v>
      </c>
      <c r="AD18" s="45">
        <f t="shared" si="5"/>
        <v>8</v>
      </c>
      <c r="AE18" s="35">
        <f t="shared" si="0"/>
        <v>15741.36</v>
      </c>
      <c r="AF18" s="46">
        <f t="shared" si="1"/>
        <v>0</v>
      </c>
      <c r="AG18" s="37">
        <f t="shared" si="2"/>
        <v>0</v>
      </c>
      <c r="AH18" s="38"/>
      <c r="AI18" s="40"/>
      <c r="AJ18" s="41">
        <f t="shared" si="6"/>
        <v>0</v>
      </c>
      <c r="AK18" s="42" t="str">
        <f t="shared" si="15"/>
        <v>NÃO MEDIDO</v>
      </c>
      <c r="AL18" s="43"/>
    </row>
    <row r="19" spans="1:38" s="44" customFormat="1" ht="36" customHeight="1" x14ac:dyDescent="0.2">
      <c r="A19" s="44" t="s">
        <v>601</v>
      </c>
      <c r="C19" s="82" t="s">
        <v>602</v>
      </c>
      <c r="D19" s="83" t="s">
        <v>618</v>
      </c>
      <c r="E19" s="84" t="s">
        <v>39</v>
      </c>
      <c r="F19" s="85"/>
      <c r="G19" s="85">
        <v>10</v>
      </c>
      <c r="H19" s="129">
        <v>0</v>
      </c>
      <c r="I19" s="85">
        <f t="shared" si="7"/>
        <v>10</v>
      </c>
      <c r="J19" s="88">
        <v>2885.01</v>
      </c>
      <c r="K19" s="89">
        <f t="shared" si="8"/>
        <v>28850.1</v>
      </c>
      <c r="L19" s="45"/>
      <c r="M19" s="34"/>
      <c r="N19" s="45"/>
      <c r="O19" s="34"/>
      <c r="P19" s="45"/>
      <c r="Q19" s="34"/>
      <c r="R19" s="45"/>
      <c r="S19" s="34"/>
      <c r="T19" s="45"/>
      <c r="U19" s="34"/>
      <c r="V19" s="45"/>
      <c r="W19" s="34">
        <f t="shared" si="12"/>
        <v>0</v>
      </c>
      <c r="X19" s="34"/>
      <c r="Y19" s="34">
        <f t="shared" si="13"/>
        <v>0</v>
      </c>
      <c r="Z19" s="34"/>
      <c r="AA19" s="34">
        <f t="shared" si="4"/>
        <v>0</v>
      </c>
      <c r="AB19" s="34">
        <v>8</v>
      </c>
      <c r="AC19" s="34">
        <f>ROUND(AB19*$J19,2)</f>
        <v>23080.080000000002</v>
      </c>
      <c r="AD19" s="35">
        <f t="shared" si="5"/>
        <v>8</v>
      </c>
      <c r="AE19" s="35">
        <f t="shared" si="0"/>
        <v>23080.080000000002</v>
      </c>
      <c r="AF19" s="122">
        <f t="shared" si="1"/>
        <v>2</v>
      </c>
      <c r="AG19" s="123">
        <f t="shared" si="2"/>
        <v>5770.02</v>
      </c>
      <c r="AH19" s="38"/>
      <c r="AI19" s="40"/>
      <c r="AJ19" s="41">
        <f t="shared" si="6"/>
        <v>8</v>
      </c>
      <c r="AK19" s="42" t="str">
        <f t="shared" si="15"/>
        <v>MEDIDO</v>
      </c>
      <c r="AL19" s="43"/>
    </row>
    <row r="20" spans="1:38" s="44" customFormat="1" ht="30" customHeight="1" x14ac:dyDescent="0.2">
      <c r="A20" s="6" t="s">
        <v>32</v>
      </c>
      <c r="B20" s="6"/>
      <c r="C20" s="82">
        <v>10200</v>
      </c>
      <c r="D20" s="83" t="s">
        <v>46</v>
      </c>
      <c r="E20" s="84"/>
      <c r="F20" s="85"/>
      <c r="G20" s="85"/>
      <c r="H20" s="129">
        <v>0</v>
      </c>
      <c r="I20" s="85">
        <f t="shared" si="7"/>
        <v>0</v>
      </c>
      <c r="J20" s="88"/>
      <c r="K20" s="89">
        <f t="shared" si="8"/>
        <v>0</v>
      </c>
      <c r="L20" s="34"/>
      <c r="M20" s="34">
        <f t="shared" ref="M20:M79" si="16">ROUND(L20*$J20,2)</f>
        <v>0</v>
      </c>
      <c r="N20" s="34"/>
      <c r="O20" s="34">
        <f t="shared" si="9"/>
        <v>0</v>
      </c>
      <c r="P20" s="34"/>
      <c r="Q20" s="34">
        <f t="shared" si="10"/>
        <v>0</v>
      </c>
      <c r="R20" s="34"/>
      <c r="S20" s="34">
        <f t="shared" si="11"/>
        <v>0</v>
      </c>
      <c r="T20" s="34"/>
      <c r="U20" s="34">
        <f t="shared" si="3"/>
        <v>0</v>
      </c>
      <c r="V20" s="34"/>
      <c r="W20" s="34">
        <f t="shared" si="12"/>
        <v>0</v>
      </c>
      <c r="X20" s="34"/>
      <c r="Y20" s="34">
        <f t="shared" si="13"/>
        <v>0</v>
      </c>
      <c r="Z20" s="34"/>
      <c r="AA20" s="34">
        <f t="shared" si="4"/>
        <v>0</v>
      </c>
      <c r="AB20" s="34"/>
      <c r="AC20" s="34">
        <f t="shared" si="14"/>
        <v>0</v>
      </c>
      <c r="AD20" s="35">
        <f t="shared" si="5"/>
        <v>0</v>
      </c>
      <c r="AE20" s="35">
        <f t="shared" si="0"/>
        <v>0</v>
      </c>
      <c r="AF20" s="35">
        <f t="shared" si="1"/>
        <v>0</v>
      </c>
      <c r="AG20" s="37">
        <f t="shared" si="2"/>
        <v>0</v>
      </c>
      <c r="AH20" s="38"/>
      <c r="AI20" s="40"/>
      <c r="AJ20" s="41">
        <f t="shared" si="6"/>
        <v>0</v>
      </c>
      <c r="AK20" s="118" t="str">
        <f>IF(COUNTIF(AK21:AK22,"MEDIDO")&lt;&gt;0,"MEDIDO","NÃO MEDIDO")</f>
        <v>NÃO MEDIDO</v>
      </c>
      <c r="AL20" s="43"/>
    </row>
    <row r="21" spans="1:38" s="44" customFormat="1" ht="41.25" customHeight="1" x14ac:dyDescent="0.2">
      <c r="A21" s="44" t="s">
        <v>36</v>
      </c>
      <c r="C21" s="82" t="s">
        <v>47</v>
      </c>
      <c r="D21" s="83" t="s">
        <v>48</v>
      </c>
      <c r="E21" s="84" t="s">
        <v>39</v>
      </c>
      <c r="F21" s="85">
        <v>8</v>
      </c>
      <c r="G21" s="85"/>
      <c r="H21" s="129">
        <v>0</v>
      </c>
      <c r="I21" s="85">
        <f t="shared" si="7"/>
        <v>8</v>
      </c>
      <c r="J21" s="88">
        <v>4357.49</v>
      </c>
      <c r="K21" s="89">
        <f t="shared" si="8"/>
        <v>34859.919999999998</v>
      </c>
      <c r="L21" s="34">
        <v>1</v>
      </c>
      <c r="M21" s="34">
        <f>ROUND(L21*$J21,2)</f>
        <v>4357.49</v>
      </c>
      <c r="N21" s="34">
        <v>1</v>
      </c>
      <c r="O21" s="34">
        <f t="shared" si="9"/>
        <v>4357.49</v>
      </c>
      <c r="P21" s="34">
        <v>1</v>
      </c>
      <c r="Q21" s="34">
        <f t="shared" si="10"/>
        <v>4357.49</v>
      </c>
      <c r="R21" s="34">
        <v>1</v>
      </c>
      <c r="S21" s="34">
        <f t="shared" si="11"/>
        <v>4357.49</v>
      </c>
      <c r="T21" s="69">
        <v>1</v>
      </c>
      <c r="U21" s="34">
        <f t="shared" si="3"/>
        <v>4357.49</v>
      </c>
      <c r="V21" s="69">
        <v>1</v>
      </c>
      <c r="W21" s="34">
        <f t="shared" si="12"/>
        <v>4357.49</v>
      </c>
      <c r="X21" s="34">
        <v>1</v>
      </c>
      <c r="Y21" s="34">
        <f t="shared" si="13"/>
        <v>4357.49</v>
      </c>
      <c r="Z21" s="34">
        <v>1</v>
      </c>
      <c r="AA21" s="34">
        <f t="shared" si="4"/>
        <v>4357.49</v>
      </c>
      <c r="AB21" s="34"/>
      <c r="AC21" s="34">
        <f t="shared" si="14"/>
        <v>0</v>
      </c>
      <c r="AD21" s="35">
        <f t="shared" si="5"/>
        <v>8</v>
      </c>
      <c r="AE21" s="35">
        <f t="shared" si="0"/>
        <v>34859.919999999998</v>
      </c>
      <c r="AF21" s="35">
        <f t="shared" si="1"/>
        <v>0</v>
      </c>
      <c r="AG21" s="37">
        <f t="shared" si="2"/>
        <v>0</v>
      </c>
      <c r="AH21" s="38"/>
      <c r="AI21" s="35"/>
      <c r="AJ21" s="41">
        <f t="shared" si="6"/>
        <v>0</v>
      </c>
      <c r="AK21" s="42" t="str">
        <f t="shared" si="15"/>
        <v>NÃO MEDIDO</v>
      </c>
      <c r="AL21" s="43"/>
    </row>
    <row r="22" spans="1:38" s="44" customFormat="1" ht="30" customHeight="1" x14ac:dyDescent="0.2">
      <c r="A22" s="44" t="s">
        <v>36</v>
      </c>
      <c r="C22" s="82" t="s">
        <v>50</v>
      </c>
      <c r="D22" s="83" t="s">
        <v>51</v>
      </c>
      <c r="E22" s="84" t="s">
        <v>52</v>
      </c>
      <c r="F22" s="85">
        <v>8</v>
      </c>
      <c r="G22" s="85"/>
      <c r="H22" s="129">
        <v>0</v>
      </c>
      <c r="I22" s="85">
        <f t="shared" si="7"/>
        <v>8</v>
      </c>
      <c r="J22" s="88">
        <v>11068.16</v>
      </c>
      <c r="K22" s="89">
        <f t="shared" si="8"/>
        <v>88545.279999999999</v>
      </c>
      <c r="L22" s="34"/>
      <c r="M22" s="34">
        <f t="shared" si="16"/>
        <v>0</v>
      </c>
      <c r="N22" s="34">
        <v>2</v>
      </c>
      <c r="O22" s="34">
        <f t="shared" si="9"/>
        <v>22136.32</v>
      </c>
      <c r="P22" s="34">
        <v>1</v>
      </c>
      <c r="Q22" s="34">
        <f t="shared" si="10"/>
        <v>11068.16</v>
      </c>
      <c r="R22" s="34">
        <v>1</v>
      </c>
      <c r="S22" s="34">
        <f t="shared" si="11"/>
        <v>11068.16</v>
      </c>
      <c r="T22" s="69">
        <v>1</v>
      </c>
      <c r="U22" s="34">
        <f t="shared" si="3"/>
        <v>11068.16</v>
      </c>
      <c r="V22" s="69">
        <v>1</v>
      </c>
      <c r="W22" s="34">
        <f t="shared" si="12"/>
        <v>11068.16</v>
      </c>
      <c r="X22" s="34">
        <v>1</v>
      </c>
      <c r="Y22" s="34">
        <f t="shared" si="13"/>
        <v>11068.16</v>
      </c>
      <c r="Z22" s="34">
        <v>1</v>
      </c>
      <c r="AA22" s="34">
        <f t="shared" si="4"/>
        <v>11068.16</v>
      </c>
      <c r="AB22" s="34"/>
      <c r="AC22" s="34">
        <f t="shared" si="14"/>
        <v>0</v>
      </c>
      <c r="AD22" s="35">
        <f t="shared" si="5"/>
        <v>8</v>
      </c>
      <c r="AE22" s="35">
        <f t="shared" si="0"/>
        <v>88545.279999999999</v>
      </c>
      <c r="AF22" s="35">
        <f t="shared" si="1"/>
        <v>0</v>
      </c>
      <c r="AG22" s="37">
        <f t="shared" si="2"/>
        <v>0</v>
      </c>
      <c r="AH22" s="38"/>
      <c r="AI22" s="40"/>
      <c r="AJ22" s="41">
        <f t="shared" si="6"/>
        <v>0</v>
      </c>
      <c r="AK22" s="42" t="str">
        <f>IF(AJ22&lt;&gt;0,"MEDIDO","NÃO MEDIDO")</f>
        <v>NÃO MEDIDO</v>
      </c>
      <c r="AL22" s="43"/>
    </row>
    <row r="23" spans="1:38" s="44" customFormat="1" ht="30" customHeight="1" x14ac:dyDescent="0.2">
      <c r="A23" s="6" t="s">
        <v>32</v>
      </c>
      <c r="B23" s="6"/>
      <c r="C23" s="82">
        <v>1</v>
      </c>
      <c r="D23" s="83" t="s">
        <v>53</v>
      </c>
      <c r="E23" s="84"/>
      <c r="F23" s="85"/>
      <c r="G23" s="86"/>
      <c r="H23" s="129">
        <v>0</v>
      </c>
      <c r="I23" s="85">
        <f t="shared" si="7"/>
        <v>0</v>
      </c>
      <c r="J23" s="88"/>
      <c r="K23" s="89">
        <f t="shared" si="8"/>
        <v>0</v>
      </c>
      <c r="L23" s="34"/>
      <c r="M23" s="34">
        <f t="shared" si="16"/>
        <v>0</v>
      </c>
      <c r="N23" s="34"/>
      <c r="O23" s="34">
        <f t="shared" si="9"/>
        <v>0</v>
      </c>
      <c r="P23" s="34"/>
      <c r="Q23" s="34">
        <f t="shared" si="10"/>
        <v>0</v>
      </c>
      <c r="R23" s="34"/>
      <c r="S23" s="34">
        <f t="shared" si="11"/>
        <v>0</v>
      </c>
      <c r="T23" s="34"/>
      <c r="U23" s="34">
        <f t="shared" si="3"/>
        <v>0</v>
      </c>
      <c r="V23" s="34"/>
      <c r="W23" s="34">
        <f t="shared" si="12"/>
        <v>0</v>
      </c>
      <c r="X23" s="34"/>
      <c r="Y23" s="34">
        <f t="shared" si="13"/>
        <v>0</v>
      </c>
      <c r="Z23" s="34"/>
      <c r="AA23" s="34">
        <f t="shared" si="4"/>
        <v>0</v>
      </c>
      <c r="AB23" s="34"/>
      <c r="AC23" s="34">
        <f t="shared" si="14"/>
        <v>0</v>
      </c>
      <c r="AD23" s="35">
        <f t="shared" si="5"/>
        <v>0</v>
      </c>
      <c r="AE23" s="35">
        <f t="shared" si="0"/>
        <v>0</v>
      </c>
      <c r="AF23" s="35">
        <f t="shared" si="1"/>
        <v>0</v>
      </c>
      <c r="AG23" s="37">
        <f t="shared" si="2"/>
        <v>0</v>
      </c>
      <c r="AH23" s="38"/>
      <c r="AI23" s="40"/>
      <c r="AJ23" s="41">
        <f t="shared" si="6"/>
        <v>0</v>
      </c>
      <c r="AK23" s="118" t="str">
        <f>IF(COUNTIF(AK24:AK32,"MEDIDO")&lt;&gt;0,"MEDIDO","NÃO MEDIDO")</f>
        <v>NÃO MEDIDO</v>
      </c>
      <c r="AL23" s="43"/>
    </row>
    <row r="24" spans="1:38" s="44" customFormat="1" ht="30" customHeight="1" x14ac:dyDescent="0.2">
      <c r="A24" s="6" t="s">
        <v>32</v>
      </c>
      <c r="B24" s="6"/>
      <c r="C24" s="82">
        <v>10100</v>
      </c>
      <c r="D24" s="83" t="s">
        <v>54</v>
      </c>
      <c r="E24" s="84"/>
      <c r="F24" s="85"/>
      <c r="G24" s="86"/>
      <c r="H24" s="129">
        <v>0</v>
      </c>
      <c r="I24" s="85">
        <f t="shared" si="7"/>
        <v>0</v>
      </c>
      <c r="J24" s="88"/>
      <c r="K24" s="89">
        <f t="shared" si="8"/>
        <v>0</v>
      </c>
      <c r="L24" s="34"/>
      <c r="M24" s="34">
        <f t="shared" si="16"/>
        <v>0</v>
      </c>
      <c r="N24" s="34"/>
      <c r="O24" s="34">
        <f t="shared" si="9"/>
        <v>0</v>
      </c>
      <c r="P24" s="34"/>
      <c r="Q24" s="34">
        <f t="shared" si="10"/>
        <v>0</v>
      </c>
      <c r="R24" s="34"/>
      <c r="S24" s="34">
        <f t="shared" si="11"/>
        <v>0</v>
      </c>
      <c r="T24" s="34"/>
      <c r="U24" s="34">
        <f t="shared" si="3"/>
        <v>0</v>
      </c>
      <c r="V24" s="34"/>
      <c r="W24" s="34">
        <f t="shared" si="12"/>
        <v>0</v>
      </c>
      <c r="X24" s="34"/>
      <c r="Y24" s="34">
        <f t="shared" si="13"/>
        <v>0</v>
      </c>
      <c r="Z24" s="34"/>
      <c r="AA24" s="34">
        <f t="shared" si="4"/>
        <v>0</v>
      </c>
      <c r="AB24" s="34"/>
      <c r="AC24" s="34">
        <f t="shared" si="14"/>
        <v>0</v>
      </c>
      <c r="AD24" s="35">
        <f t="shared" si="5"/>
        <v>0</v>
      </c>
      <c r="AE24" s="35">
        <f t="shared" si="0"/>
        <v>0</v>
      </c>
      <c r="AF24" s="35">
        <f t="shared" si="1"/>
        <v>0</v>
      </c>
      <c r="AG24" s="37">
        <f t="shared" si="2"/>
        <v>0</v>
      </c>
      <c r="AH24" s="38"/>
      <c r="AI24" s="40"/>
      <c r="AJ24" s="41">
        <f t="shared" si="6"/>
        <v>0</v>
      </c>
      <c r="AK24" s="119" t="str">
        <f>IF(COUNTIF(AK25:AK30,"MEDIDO")&lt;&gt;0,"MEDIDO","NÃO MEDIDO")</f>
        <v>NÃO MEDIDO</v>
      </c>
      <c r="AL24" s="43"/>
    </row>
    <row r="25" spans="1:38" s="44" customFormat="1" ht="30" customHeight="1" x14ac:dyDescent="0.2">
      <c r="A25" s="44" t="s">
        <v>36</v>
      </c>
      <c r="C25" s="82" t="s">
        <v>55</v>
      </c>
      <c r="D25" s="83" t="s">
        <v>56</v>
      </c>
      <c r="E25" s="84" t="s">
        <v>57</v>
      </c>
      <c r="F25" s="85">
        <v>3115</v>
      </c>
      <c r="G25" s="86"/>
      <c r="H25" s="129">
        <v>0</v>
      </c>
      <c r="I25" s="85">
        <f t="shared" si="7"/>
        <v>3115</v>
      </c>
      <c r="J25" s="88">
        <v>1.63</v>
      </c>
      <c r="K25" s="89">
        <f t="shared" si="8"/>
        <v>5077.45</v>
      </c>
      <c r="L25" s="34"/>
      <c r="M25" s="34">
        <f t="shared" si="16"/>
        <v>0</v>
      </c>
      <c r="N25" s="34"/>
      <c r="O25" s="34">
        <f t="shared" si="9"/>
        <v>0</v>
      </c>
      <c r="P25" s="34"/>
      <c r="Q25" s="34">
        <f t="shared" si="10"/>
        <v>0</v>
      </c>
      <c r="R25" s="34"/>
      <c r="S25" s="34">
        <f t="shared" si="11"/>
        <v>0</v>
      </c>
      <c r="T25" s="34"/>
      <c r="U25" s="34">
        <f t="shared" si="3"/>
        <v>0</v>
      </c>
      <c r="V25" s="34"/>
      <c r="W25" s="34">
        <f t="shared" si="12"/>
        <v>0</v>
      </c>
      <c r="X25" s="34"/>
      <c r="Y25" s="34">
        <f t="shared" si="13"/>
        <v>0</v>
      </c>
      <c r="Z25" s="34">
        <v>3115</v>
      </c>
      <c r="AA25" s="34">
        <f t="shared" si="4"/>
        <v>5077.45</v>
      </c>
      <c r="AB25" s="34"/>
      <c r="AC25" s="34">
        <f t="shared" si="14"/>
        <v>0</v>
      </c>
      <c r="AD25" s="35">
        <f t="shared" si="5"/>
        <v>3115</v>
      </c>
      <c r="AE25" s="35">
        <f t="shared" si="0"/>
        <v>5077.45</v>
      </c>
      <c r="AF25" s="35">
        <f t="shared" si="1"/>
        <v>0</v>
      </c>
      <c r="AG25" s="37">
        <f t="shared" si="2"/>
        <v>0</v>
      </c>
      <c r="AH25" s="38"/>
      <c r="AI25" s="40"/>
      <c r="AJ25" s="41">
        <f t="shared" si="6"/>
        <v>0</v>
      </c>
      <c r="AK25" s="42" t="str">
        <f>IF(AJ25&lt;&gt;0,"MEDIDO","NÃO MEDIDO")</f>
        <v>NÃO MEDIDO</v>
      </c>
      <c r="AL25" s="43"/>
    </row>
    <row r="26" spans="1:38" s="44" customFormat="1" ht="30" customHeight="1" x14ac:dyDescent="0.2">
      <c r="A26" s="44" t="s">
        <v>36</v>
      </c>
      <c r="C26" s="82" t="s">
        <v>58</v>
      </c>
      <c r="D26" s="83" t="s">
        <v>59</v>
      </c>
      <c r="E26" s="84" t="s">
        <v>60</v>
      </c>
      <c r="F26" s="85">
        <v>16</v>
      </c>
      <c r="G26" s="86"/>
      <c r="H26" s="129">
        <v>0</v>
      </c>
      <c r="I26" s="85">
        <f t="shared" si="7"/>
        <v>16</v>
      </c>
      <c r="J26" s="88">
        <v>13.04</v>
      </c>
      <c r="K26" s="89">
        <f t="shared" si="8"/>
        <v>208.64</v>
      </c>
      <c r="L26" s="34">
        <v>8</v>
      </c>
      <c r="M26" s="34">
        <f>ROUND(L26*$J26,2)</f>
        <v>104.32</v>
      </c>
      <c r="N26" s="34"/>
      <c r="O26" s="34">
        <f t="shared" si="9"/>
        <v>0</v>
      </c>
      <c r="P26" s="34"/>
      <c r="Q26" s="34">
        <f t="shared" si="10"/>
        <v>0</v>
      </c>
      <c r="R26" s="34"/>
      <c r="S26" s="34">
        <f t="shared" si="11"/>
        <v>0</v>
      </c>
      <c r="T26" s="34"/>
      <c r="U26" s="34">
        <f t="shared" si="3"/>
        <v>0</v>
      </c>
      <c r="V26" s="34"/>
      <c r="W26" s="34">
        <f t="shared" si="12"/>
        <v>0</v>
      </c>
      <c r="X26" s="34"/>
      <c r="Y26" s="34">
        <f t="shared" si="13"/>
        <v>0</v>
      </c>
      <c r="Z26" s="34"/>
      <c r="AA26" s="34">
        <f t="shared" si="4"/>
        <v>0</v>
      </c>
      <c r="AB26" s="34"/>
      <c r="AC26" s="34">
        <f t="shared" si="14"/>
        <v>0</v>
      </c>
      <c r="AD26" s="35">
        <f t="shared" si="5"/>
        <v>8</v>
      </c>
      <c r="AE26" s="35">
        <f t="shared" si="0"/>
        <v>104.32</v>
      </c>
      <c r="AF26" s="35">
        <f t="shared" si="1"/>
        <v>8</v>
      </c>
      <c r="AG26" s="37">
        <f t="shared" si="2"/>
        <v>104.32</v>
      </c>
      <c r="AH26" s="38"/>
      <c r="AI26" s="40"/>
      <c r="AJ26" s="41">
        <f t="shared" si="6"/>
        <v>0</v>
      </c>
      <c r="AK26" s="42" t="str">
        <f t="shared" ref="AK26:AK30" si="17">IF(AJ26&lt;&gt;0,"MEDIDO","NÃO MEDIDO")</f>
        <v>NÃO MEDIDO</v>
      </c>
      <c r="AL26" s="43"/>
    </row>
    <row r="27" spans="1:38" s="44" customFormat="1" ht="30" customHeight="1" x14ac:dyDescent="0.2">
      <c r="A27" s="44" t="s">
        <v>36</v>
      </c>
      <c r="C27" s="82" t="s">
        <v>61</v>
      </c>
      <c r="D27" s="83" t="s">
        <v>62</v>
      </c>
      <c r="E27" s="84" t="s">
        <v>60</v>
      </c>
      <c r="F27" s="85">
        <v>32</v>
      </c>
      <c r="G27" s="86"/>
      <c r="H27" s="129">
        <v>0</v>
      </c>
      <c r="I27" s="85">
        <f t="shared" si="7"/>
        <v>32</v>
      </c>
      <c r="J27" s="88">
        <v>10.52</v>
      </c>
      <c r="K27" s="89">
        <f t="shared" si="8"/>
        <v>336.64</v>
      </c>
      <c r="L27" s="34">
        <v>18</v>
      </c>
      <c r="M27" s="34">
        <f>ROUND(L27*$J27,2)</f>
        <v>189.36</v>
      </c>
      <c r="N27" s="34"/>
      <c r="O27" s="34">
        <f t="shared" si="9"/>
        <v>0</v>
      </c>
      <c r="P27" s="34"/>
      <c r="Q27" s="34">
        <f t="shared" si="10"/>
        <v>0</v>
      </c>
      <c r="R27" s="34"/>
      <c r="S27" s="34">
        <f t="shared" si="11"/>
        <v>0</v>
      </c>
      <c r="T27" s="34"/>
      <c r="U27" s="34">
        <f t="shared" si="3"/>
        <v>0</v>
      </c>
      <c r="V27" s="34"/>
      <c r="W27" s="34">
        <f>ROUND(V27*$J27,2)</f>
        <v>0</v>
      </c>
      <c r="X27" s="34"/>
      <c r="Y27" s="34">
        <f t="shared" si="13"/>
        <v>0</v>
      </c>
      <c r="Z27" s="34"/>
      <c r="AA27" s="34">
        <f t="shared" si="4"/>
        <v>0</v>
      </c>
      <c r="AB27" s="34"/>
      <c r="AC27" s="34">
        <f t="shared" si="14"/>
        <v>0</v>
      </c>
      <c r="AD27" s="35">
        <f t="shared" si="5"/>
        <v>18</v>
      </c>
      <c r="AE27" s="35">
        <f t="shared" si="0"/>
        <v>189.36</v>
      </c>
      <c r="AF27" s="35">
        <f t="shared" si="1"/>
        <v>14</v>
      </c>
      <c r="AG27" s="37">
        <f t="shared" si="2"/>
        <v>147.28</v>
      </c>
      <c r="AH27" s="38"/>
      <c r="AI27" s="40"/>
      <c r="AJ27" s="41">
        <f t="shared" si="6"/>
        <v>0</v>
      </c>
      <c r="AK27" s="42" t="str">
        <f t="shared" si="17"/>
        <v>NÃO MEDIDO</v>
      </c>
      <c r="AL27" s="43"/>
    </row>
    <row r="28" spans="1:38" s="44" customFormat="1" ht="30" customHeight="1" x14ac:dyDescent="0.2">
      <c r="A28" s="44" t="s">
        <v>36</v>
      </c>
      <c r="C28" s="82" t="s">
        <v>63</v>
      </c>
      <c r="D28" s="83" t="s">
        <v>64</v>
      </c>
      <c r="E28" s="84" t="s">
        <v>60</v>
      </c>
      <c r="F28" s="85">
        <v>4</v>
      </c>
      <c r="G28" s="86"/>
      <c r="H28" s="129">
        <v>0</v>
      </c>
      <c r="I28" s="85">
        <f t="shared" si="7"/>
        <v>4</v>
      </c>
      <c r="J28" s="88">
        <v>8</v>
      </c>
      <c r="K28" s="89">
        <f t="shared" si="8"/>
        <v>32</v>
      </c>
      <c r="L28" s="34">
        <v>4</v>
      </c>
      <c r="M28" s="34">
        <f>ROUND(L28*$J28,2)</f>
        <v>32</v>
      </c>
      <c r="N28" s="34"/>
      <c r="O28" s="34">
        <f t="shared" si="9"/>
        <v>0</v>
      </c>
      <c r="P28" s="34"/>
      <c r="Q28" s="34">
        <f t="shared" si="10"/>
        <v>0</v>
      </c>
      <c r="R28" s="34"/>
      <c r="S28" s="34">
        <f t="shared" si="11"/>
        <v>0</v>
      </c>
      <c r="T28" s="34"/>
      <c r="U28" s="34">
        <f t="shared" si="3"/>
        <v>0</v>
      </c>
      <c r="V28" s="34"/>
      <c r="W28" s="34">
        <f t="shared" si="12"/>
        <v>0</v>
      </c>
      <c r="X28" s="34"/>
      <c r="Y28" s="34">
        <f t="shared" si="13"/>
        <v>0</v>
      </c>
      <c r="Z28" s="34"/>
      <c r="AA28" s="34">
        <f t="shared" si="4"/>
        <v>0</v>
      </c>
      <c r="AB28" s="34"/>
      <c r="AC28" s="34">
        <f t="shared" si="14"/>
        <v>0</v>
      </c>
      <c r="AD28" s="35">
        <f t="shared" si="5"/>
        <v>4</v>
      </c>
      <c r="AE28" s="35">
        <f t="shared" si="0"/>
        <v>32</v>
      </c>
      <c r="AF28" s="35">
        <f t="shared" si="1"/>
        <v>0</v>
      </c>
      <c r="AG28" s="37">
        <f t="shared" si="2"/>
        <v>0</v>
      </c>
      <c r="AH28" s="38"/>
      <c r="AI28" s="40"/>
      <c r="AJ28" s="41">
        <f t="shared" si="6"/>
        <v>0</v>
      </c>
      <c r="AK28" s="42" t="str">
        <f t="shared" si="17"/>
        <v>NÃO MEDIDO</v>
      </c>
      <c r="AL28" s="43"/>
    </row>
    <row r="29" spans="1:38" s="44" customFormat="1" ht="30" customHeight="1" x14ac:dyDescent="0.2">
      <c r="A29" s="44" t="s">
        <v>36</v>
      </c>
      <c r="C29" s="82" t="s">
        <v>65</v>
      </c>
      <c r="D29" s="83" t="s">
        <v>66</v>
      </c>
      <c r="E29" s="84" t="s">
        <v>60</v>
      </c>
      <c r="F29" s="85">
        <v>8</v>
      </c>
      <c r="G29" s="86"/>
      <c r="H29" s="129">
        <v>0</v>
      </c>
      <c r="I29" s="85">
        <f t="shared" si="7"/>
        <v>8</v>
      </c>
      <c r="J29" s="88">
        <v>4.3</v>
      </c>
      <c r="K29" s="89">
        <f t="shared" si="8"/>
        <v>34.4</v>
      </c>
      <c r="L29" s="34">
        <v>1</v>
      </c>
      <c r="M29" s="34">
        <f>ROUND(L29*$J29,2)</f>
        <v>4.3</v>
      </c>
      <c r="N29" s="34"/>
      <c r="O29" s="34">
        <f t="shared" si="9"/>
        <v>0</v>
      </c>
      <c r="P29" s="34"/>
      <c r="Q29" s="34">
        <f t="shared" si="10"/>
        <v>0</v>
      </c>
      <c r="R29" s="34"/>
      <c r="S29" s="34">
        <f t="shared" si="11"/>
        <v>0</v>
      </c>
      <c r="T29" s="34"/>
      <c r="U29" s="34">
        <f t="shared" si="3"/>
        <v>0</v>
      </c>
      <c r="V29" s="34"/>
      <c r="W29" s="34">
        <f t="shared" si="12"/>
        <v>0</v>
      </c>
      <c r="X29" s="34"/>
      <c r="Y29" s="34">
        <f t="shared" si="13"/>
        <v>0</v>
      </c>
      <c r="Z29" s="34"/>
      <c r="AA29" s="34">
        <f t="shared" si="4"/>
        <v>0</v>
      </c>
      <c r="AB29" s="34"/>
      <c r="AC29" s="34">
        <f t="shared" si="14"/>
        <v>0</v>
      </c>
      <c r="AD29" s="35">
        <f t="shared" si="5"/>
        <v>1</v>
      </c>
      <c r="AE29" s="35">
        <f t="shared" si="0"/>
        <v>4.3</v>
      </c>
      <c r="AF29" s="35">
        <f t="shared" si="1"/>
        <v>7</v>
      </c>
      <c r="AG29" s="37">
        <f t="shared" si="2"/>
        <v>30.1</v>
      </c>
      <c r="AH29" s="38"/>
      <c r="AI29" s="40"/>
      <c r="AJ29" s="41">
        <f t="shared" si="6"/>
        <v>0</v>
      </c>
      <c r="AK29" s="42" t="str">
        <f t="shared" si="17"/>
        <v>NÃO MEDIDO</v>
      </c>
      <c r="AL29" s="43"/>
    </row>
    <row r="30" spans="1:38" s="44" customFormat="1" ht="30" customHeight="1" x14ac:dyDescent="0.2">
      <c r="A30" s="44" t="s">
        <v>36</v>
      </c>
      <c r="C30" s="82" t="s">
        <v>67</v>
      </c>
      <c r="D30" s="83" t="s">
        <v>68</v>
      </c>
      <c r="E30" s="84" t="s">
        <v>60</v>
      </c>
      <c r="F30" s="85">
        <v>20</v>
      </c>
      <c r="G30" s="86"/>
      <c r="H30" s="129">
        <v>0</v>
      </c>
      <c r="I30" s="85">
        <f t="shared" si="7"/>
        <v>20</v>
      </c>
      <c r="J30" s="88">
        <v>2.48</v>
      </c>
      <c r="K30" s="89">
        <f t="shared" si="8"/>
        <v>49.6</v>
      </c>
      <c r="L30" s="34">
        <v>20</v>
      </c>
      <c r="M30" s="34">
        <f t="shared" si="16"/>
        <v>49.6</v>
      </c>
      <c r="N30" s="34"/>
      <c r="O30" s="34">
        <f t="shared" si="9"/>
        <v>0</v>
      </c>
      <c r="P30" s="34"/>
      <c r="Q30" s="34">
        <f t="shared" si="10"/>
        <v>0</v>
      </c>
      <c r="R30" s="34"/>
      <c r="S30" s="34">
        <f t="shared" si="11"/>
        <v>0</v>
      </c>
      <c r="T30" s="34"/>
      <c r="U30" s="34">
        <f t="shared" si="3"/>
        <v>0</v>
      </c>
      <c r="V30" s="34"/>
      <c r="W30" s="34">
        <f t="shared" si="12"/>
        <v>0</v>
      </c>
      <c r="X30" s="34"/>
      <c r="Y30" s="34">
        <f t="shared" si="13"/>
        <v>0</v>
      </c>
      <c r="Z30" s="34"/>
      <c r="AA30" s="34">
        <f t="shared" si="4"/>
        <v>0</v>
      </c>
      <c r="AB30" s="34"/>
      <c r="AC30" s="34">
        <f t="shared" si="14"/>
        <v>0</v>
      </c>
      <c r="AD30" s="35">
        <f t="shared" si="5"/>
        <v>20</v>
      </c>
      <c r="AE30" s="35">
        <f t="shared" si="0"/>
        <v>49.6</v>
      </c>
      <c r="AF30" s="35">
        <f t="shared" si="1"/>
        <v>0</v>
      </c>
      <c r="AG30" s="37">
        <f t="shared" si="2"/>
        <v>0</v>
      </c>
      <c r="AH30" s="38"/>
      <c r="AI30" s="40"/>
      <c r="AJ30" s="41">
        <f t="shared" si="6"/>
        <v>0</v>
      </c>
      <c r="AK30" s="42" t="str">
        <f t="shared" si="17"/>
        <v>NÃO MEDIDO</v>
      </c>
      <c r="AL30" s="43"/>
    </row>
    <row r="31" spans="1:38" s="44" customFormat="1" ht="30" customHeight="1" x14ac:dyDescent="0.2">
      <c r="A31" s="6" t="s">
        <v>32</v>
      </c>
      <c r="B31" s="6"/>
      <c r="C31" s="82">
        <v>10400</v>
      </c>
      <c r="D31" s="83" t="s">
        <v>69</v>
      </c>
      <c r="E31" s="84"/>
      <c r="F31" s="85"/>
      <c r="G31" s="86"/>
      <c r="H31" s="129">
        <v>0</v>
      </c>
      <c r="I31" s="85">
        <f t="shared" si="7"/>
        <v>0</v>
      </c>
      <c r="J31" s="88"/>
      <c r="K31" s="89">
        <f t="shared" si="8"/>
        <v>0</v>
      </c>
      <c r="L31" s="34"/>
      <c r="M31" s="34">
        <f t="shared" si="16"/>
        <v>0</v>
      </c>
      <c r="N31" s="34"/>
      <c r="O31" s="34">
        <f t="shared" si="9"/>
        <v>0</v>
      </c>
      <c r="P31" s="34"/>
      <c r="Q31" s="34">
        <f t="shared" si="10"/>
        <v>0</v>
      </c>
      <c r="R31" s="34"/>
      <c r="S31" s="34">
        <f t="shared" si="11"/>
        <v>0</v>
      </c>
      <c r="T31" s="34"/>
      <c r="U31" s="34">
        <f t="shared" si="3"/>
        <v>0</v>
      </c>
      <c r="V31" s="34"/>
      <c r="W31" s="34">
        <f t="shared" si="12"/>
        <v>0</v>
      </c>
      <c r="X31" s="34"/>
      <c r="Y31" s="34">
        <f t="shared" si="13"/>
        <v>0</v>
      </c>
      <c r="Z31" s="34"/>
      <c r="AA31" s="34">
        <f t="shared" si="4"/>
        <v>0</v>
      </c>
      <c r="AB31" s="34"/>
      <c r="AC31" s="34">
        <f t="shared" si="14"/>
        <v>0</v>
      </c>
      <c r="AD31" s="35">
        <f t="shared" si="5"/>
        <v>0</v>
      </c>
      <c r="AE31" s="35">
        <f t="shared" si="0"/>
        <v>0</v>
      </c>
      <c r="AF31" s="35">
        <f t="shared" si="1"/>
        <v>0</v>
      </c>
      <c r="AG31" s="37">
        <f t="shared" si="2"/>
        <v>0</v>
      </c>
      <c r="AH31" s="38"/>
      <c r="AI31" s="40"/>
      <c r="AJ31" s="41">
        <f t="shared" si="6"/>
        <v>0</v>
      </c>
      <c r="AK31" s="118" t="str">
        <f>IF(COUNTIF(AK32,"MEDIDO")&lt;&gt;0,"MEDIDO","NÃO MEDIDO")</f>
        <v>NÃO MEDIDO</v>
      </c>
      <c r="AL31" s="43"/>
    </row>
    <row r="32" spans="1:38" s="44" customFormat="1" ht="30" customHeight="1" x14ac:dyDescent="0.2">
      <c r="A32" s="44" t="s">
        <v>36</v>
      </c>
      <c r="C32" s="82" t="s">
        <v>70</v>
      </c>
      <c r="D32" s="83" t="s">
        <v>71</v>
      </c>
      <c r="E32" s="84" t="s">
        <v>57</v>
      </c>
      <c r="F32" s="85">
        <v>910.5</v>
      </c>
      <c r="G32" s="86"/>
      <c r="H32" s="129">
        <v>0</v>
      </c>
      <c r="I32" s="85">
        <f t="shared" si="7"/>
        <v>910.5</v>
      </c>
      <c r="J32" s="88">
        <v>1.3</v>
      </c>
      <c r="K32" s="89">
        <f t="shared" si="8"/>
        <v>1183.6500000000001</v>
      </c>
      <c r="L32" s="34"/>
      <c r="M32" s="34">
        <f t="shared" si="16"/>
        <v>0</v>
      </c>
      <c r="N32" s="34"/>
      <c r="O32" s="34">
        <f t="shared" si="9"/>
        <v>0</v>
      </c>
      <c r="P32" s="34"/>
      <c r="Q32" s="34">
        <f t="shared" si="10"/>
        <v>0</v>
      </c>
      <c r="R32" s="34"/>
      <c r="S32" s="34">
        <f t="shared" si="11"/>
        <v>0</v>
      </c>
      <c r="T32" s="34"/>
      <c r="U32" s="34">
        <f>ROUND(T32*$J32,2)</f>
        <v>0</v>
      </c>
      <c r="V32" s="34"/>
      <c r="W32" s="34">
        <f t="shared" si="12"/>
        <v>0</v>
      </c>
      <c r="X32" s="34"/>
      <c r="Y32" s="34">
        <f t="shared" si="13"/>
        <v>0</v>
      </c>
      <c r="Z32" s="34"/>
      <c r="AA32" s="34">
        <f t="shared" si="4"/>
        <v>0</v>
      </c>
      <c r="AB32" s="34"/>
      <c r="AC32" s="34">
        <f t="shared" si="14"/>
        <v>0</v>
      </c>
      <c r="AD32" s="35">
        <f t="shared" si="5"/>
        <v>0</v>
      </c>
      <c r="AE32" s="35">
        <f t="shared" si="0"/>
        <v>0</v>
      </c>
      <c r="AF32" s="35">
        <f t="shared" si="1"/>
        <v>910.5</v>
      </c>
      <c r="AG32" s="37">
        <f t="shared" si="2"/>
        <v>1183.6500000000001</v>
      </c>
      <c r="AH32" s="38"/>
      <c r="AI32" s="40"/>
      <c r="AJ32" s="41">
        <f t="shared" si="6"/>
        <v>0</v>
      </c>
      <c r="AK32" s="42" t="str">
        <f t="shared" ref="AK32:AK66" si="18">IF(AJ32&lt;&gt;0,"MEDIDO","NÃO MEDIDO")</f>
        <v>NÃO MEDIDO</v>
      </c>
      <c r="AL32" s="43"/>
    </row>
    <row r="33" spans="1:38" s="44" customFormat="1" ht="30" customHeight="1" x14ac:dyDescent="0.2">
      <c r="A33" s="6" t="s">
        <v>32</v>
      </c>
      <c r="B33" s="6"/>
      <c r="C33" s="82">
        <v>2</v>
      </c>
      <c r="D33" s="83" t="s">
        <v>72</v>
      </c>
      <c r="E33" s="84"/>
      <c r="F33" s="85"/>
      <c r="G33" s="85"/>
      <c r="H33" s="129">
        <v>0</v>
      </c>
      <c r="I33" s="85">
        <f t="shared" si="7"/>
        <v>0</v>
      </c>
      <c r="J33" s="88"/>
      <c r="K33" s="89">
        <f t="shared" si="8"/>
        <v>0</v>
      </c>
      <c r="L33" s="34"/>
      <c r="M33" s="34">
        <f t="shared" si="16"/>
        <v>0</v>
      </c>
      <c r="N33" s="34"/>
      <c r="O33" s="34">
        <f t="shared" si="9"/>
        <v>0</v>
      </c>
      <c r="P33" s="34"/>
      <c r="Q33" s="34">
        <f t="shared" si="10"/>
        <v>0</v>
      </c>
      <c r="R33" s="34"/>
      <c r="S33" s="34">
        <f t="shared" si="11"/>
        <v>0</v>
      </c>
      <c r="T33" s="34"/>
      <c r="U33" s="34">
        <f t="shared" si="3"/>
        <v>0</v>
      </c>
      <c r="V33" s="69"/>
      <c r="W33" s="34">
        <f t="shared" si="12"/>
        <v>0</v>
      </c>
      <c r="X33" s="34"/>
      <c r="Y33" s="34">
        <f t="shared" si="13"/>
        <v>0</v>
      </c>
      <c r="Z33" s="34"/>
      <c r="AA33" s="34">
        <f t="shared" si="4"/>
        <v>0</v>
      </c>
      <c r="AB33" s="34"/>
      <c r="AC33" s="34">
        <f t="shared" si="14"/>
        <v>0</v>
      </c>
      <c r="AD33" s="35">
        <f t="shared" si="5"/>
        <v>0</v>
      </c>
      <c r="AE33" s="35">
        <f t="shared" si="0"/>
        <v>0</v>
      </c>
      <c r="AF33" s="35">
        <f t="shared" si="1"/>
        <v>0</v>
      </c>
      <c r="AG33" s="37">
        <f t="shared" si="2"/>
        <v>0</v>
      </c>
      <c r="AH33" s="38"/>
      <c r="AI33" s="40"/>
      <c r="AJ33" s="41">
        <f t="shared" si="6"/>
        <v>0</v>
      </c>
      <c r="AK33" s="118" t="str">
        <f>IF(COUNTIF(AK34:AK151,"MEDIDO")&lt;&gt;0,"MEDIDO","NÃO MEDIDO")</f>
        <v>MEDIDO</v>
      </c>
      <c r="AL33" s="43"/>
    </row>
    <row r="34" spans="1:38" s="44" customFormat="1" ht="30" customHeight="1" x14ac:dyDescent="0.2">
      <c r="A34" s="6" t="s">
        <v>32</v>
      </c>
      <c r="B34" s="6"/>
      <c r="C34" s="82">
        <v>20100</v>
      </c>
      <c r="D34" s="83" t="s">
        <v>73</v>
      </c>
      <c r="E34" s="84"/>
      <c r="F34" s="85"/>
      <c r="G34" s="85"/>
      <c r="H34" s="129">
        <v>0</v>
      </c>
      <c r="I34" s="85">
        <f t="shared" si="7"/>
        <v>0</v>
      </c>
      <c r="J34" s="88"/>
      <c r="K34" s="89">
        <f t="shared" si="8"/>
        <v>0</v>
      </c>
      <c r="L34" s="34"/>
      <c r="M34" s="34">
        <f t="shared" si="16"/>
        <v>0</v>
      </c>
      <c r="N34" s="34"/>
      <c r="O34" s="34">
        <f t="shared" si="9"/>
        <v>0</v>
      </c>
      <c r="P34" s="34"/>
      <c r="Q34" s="34">
        <f t="shared" si="10"/>
        <v>0</v>
      </c>
      <c r="R34" s="34"/>
      <c r="S34" s="34">
        <f t="shared" si="11"/>
        <v>0</v>
      </c>
      <c r="T34" s="34"/>
      <c r="U34" s="34">
        <f t="shared" si="3"/>
        <v>0</v>
      </c>
      <c r="V34" s="69"/>
      <c r="W34" s="34">
        <f t="shared" si="12"/>
        <v>0</v>
      </c>
      <c r="X34" s="34"/>
      <c r="Y34" s="34">
        <f t="shared" si="13"/>
        <v>0</v>
      </c>
      <c r="Z34" s="34"/>
      <c r="AA34" s="34">
        <f t="shared" si="4"/>
        <v>0</v>
      </c>
      <c r="AB34" s="34"/>
      <c r="AC34" s="34">
        <f t="shared" si="14"/>
        <v>0</v>
      </c>
      <c r="AD34" s="35">
        <f t="shared" si="5"/>
        <v>0</v>
      </c>
      <c r="AE34" s="35">
        <f t="shared" si="0"/>
        <v>0</v>
      </c>
      <c r="AF34" s="35">
        <f t="shared" si="1"/>
        <v>0</v>
      </c>
      <c r="AG34" s="37">
        <f t="shared" si="2"/>
        <v>0</v>
      </c>
      <c r="AH34" s="38"/>
      <c r="AI34" s="40"/>
      <c r="AJ34" s="41">
        <f t="shared" si="6"/>
        <v>0</v>
      </c>
      <c r="AK34" s="118" t="str">
        <f>IF(COUNTIF(AK35:AK43,"MEDIDO")&lt;&gt;0,"MEDIDO","NÃO MEDIDO")</f>
        <v>MEDIDO</v>
      </c>
      <c r="AL34" s="43"/>
    </row>
    <row r="35" spans="1:38" s="44" customFormat="1" ht="33" customHeight="1" x14ac:dyDescent="0.2">
      <c r="A35" s="44" t="s">
        <v>36</v>
      </c>
      <c r="C35" s="82" t="s">
        <v>242</v>
      </c>
      <c r="D35" s="83" t="s">
        <v>243</v>
      </c>
      <c r="E35" s="84" t="s">
        <v>57</v>
      </c>
      <c r="F35" s="85">
        <v>496.4</v>
      </c>
      <c r="G35" s="86"/>
      <c r="H35" s="129">
        <v>0</v>
      </c>
      <c r="I35" s="85">
        <f t="shared" si="7"/>
        <v>496.4</v>
      </c>
      <c r="J35" s="88">
        <v>19.73</v>
      </c>
      <c r="K35" s="89">
        <f t="shared" si="8"/>
        <v>9793.9699999999993</v>
      </c>
      <c r="L35" s="34"/>
      <c r="M35" s="34">
        <f t="shared" si="16"/>
        <v>0</v>
      </c>
      <c r="N35" s="34"/>
      <c r="O35" s="34">
        <f t="shared" si="9"/>
        <v>0</v>
      </c>
      <c r="P35" s="34"/>
      <c r="Q35" s="34">
        <f t="shared" si="10"/>
        <v>0</v>
      </c>
      <c r="R35" s="34"/>
      <c r="S35" s="34">
        <f t="shared" si="11"/>
        <v>0</v>
      </c>
      <c r="T35" s="69">
        <v>198.57</v>
      </c>
      <c r="U35" s="34">
        <f t="shared" si="3"/>
        <v>3917.79</v>
      </c>
      <c r="V35" s="34"/>
      <c r="W35" s="34">
        <f t="shared" si="12"/>
        <v>0</v>
      </c>
      <c r="X35" s="34">
        <v>120.97</v>
      </c>
      <c r="Y35" s="34">
        <f t="shared" si="13"/>
        <v>2386.7399999999998</v>
      </c>
      <c r="Z35" s="34">
        <v>126.06</v>
      </c>
      <c r="AA35" s="34">
        <f t="shared" si="4"/>
        <v>2487.16</v>
      </c>
      <c r="AB35" s="34"/>
      <c r="AC35" s="34">
        <f t="shared" si="14"/>
        <v>0</v>
      </c>
      <c r="AD35" s="35">
        <f t="shared" si="5"/>
        <v>445.6</v>
      </c>
      <c r="AE35" s="35">
        <f t="shared" si="0"/>
        <v>8791.69</v>
      </c>
      <c r="AF35" s="35">
        <f t="shared" si="1"/>
        <v>50.8</v>
      </c>
      <c r="AG35" s="37">
        <f t="shared" si="2"/>
        <v>1002.28</v>
      </c>
      <c r="AH35" s="38"/>
      <c r="AI35" s="40"/>
      <c r="AJ35" s="41">
        <f t="shared" si="6"/>
        <v>0</v>
      </c>
      <c r="AK35" s="42" t="str">
        <f t="shared" si="18"/>
        <v>NÃO MEDIDO</v>
      </c>
      <c r="AL35" s="43"/>
    </row>
    <row r="36" spans="1:38" s="44" customFormat="1" ht="33.75" customHeight="1" x14ac:dyDescent="0.2">
      <c r="A36" s="44" t="s">
        <v>36</v>
      </c>
      <c r="C36" s="82" t="s">
        <v>74</v>
      </c>
      <c r="D36" s="83" t="s">
        <v>241</v>
      </c>
      <c r="E36" s="84" t="s">
        <v>57</v>
      </c>
      <c r="F36" s="85">
        <v>11.3</v>
      </c>
      <c r="G36" s="86"/>
      <c r="H36" s="129">
        <v>0</v>
      </c>
      <c r="I36" s="85">
        <f t="shared" si="7"/>
        <v>11.3</v>
      </c>
      <c r="J36" s="88">
        <v>12.73</v>
      </c>
      <c r="K36" s="89">
        <f t="shared" si="8"/>
        <v>143.85</v>
      </c>
      <c r="L36" s="34"/>
      <c r="M36" s="34">
        <f t="shared" si="16"/>
        <v>0</v>
      </c>
      <c r="N36" s="34"/>
      <c r="O36" s="34">
        <f t="shared" si="9"/>
        <v>0</v>
      </c>
      <c r="P36" s="34"/>
      <c r="Q36" s="34">
        <f t="shared" si="10"/>
        <v>0</v>
      </c>
      <c r="R36" s="34"/>
      <c r="S36" s="34">
        <f t="shared" si="11"/>
        <v>0</v>
      </c>
      <c r="T36" s="34"/>
      <c r="U36" s="34">
        <f t="shared" si="3"/>
        <v>0</v>
      </c>
      <c r="V36" s="34"/>
      <c r="W36" s="34">
        <f t="shared" si="12"/>
        <v>0</v>
      </c>
      <c r="X36" s="34"/>
      <c r="Y36" s="34">
        <f t="shared" si="13"/>
        <v>0</v>
      </c>
      <c r="Z36" s="34">
        <v>11.3</v>
      </c>
      <c r="AA36" s="34">
        <f t="shared" si="4"/>
        <v>143.85</v>
      </c>
      <c r="AB36" s="34"/>
      <c r="AC36" s="34">
        <f t="shared" si="14"/>
        <v>0</v>
      </c>
      <c r="AD36" s="35">
        <f t="shared" si="5"/>
        <v>11.3</v>
      </c>
      <c r="AE36" s="35">
        <f t="shared" si="0"/>
        <v>143.85</v>
      </c>
      <c r="AF36" s="35">
        <f t="shared" si="1"/>
        <v>0</v>
      </c>
      <c r="AG36" s="37">
        <f t="shared" si="2"/>
        <v>0</v>
      </c>
      <c r="AH36" s="38"/>
      <c r="AI36" s="40"/>
      <c r="AJ36" s="41">
        <f t="shared" si="6"/>
        <v>0</v>
      </c>
      <c r="AK36" s="42" t="str">
        <f t="shared" si="18"/>
        <v>NÃO MEDIDO</v>
      </c>
      <c r="AL36" s="43"/>
    </row>
    <row r="37" spans="1:38" s="44" customFormat="1" ht="30" customHeight="1" x14ac:dyDescent="0.2">
      <c r="A37" s="44" t="s">
        <v>36</v>
      </c>
      <c r="C37" s="82" t="s">
        <v>246</v>
      </c>
      <c r="D37" s="83" t="s">
        <v>247</v>
      </c>
      <c r="E37" s="84" t="s">
        <v>57</v>
      </c>
      <c r="F37" s="85">
        <v>165.8</v>
      </c>
      <c r="G37" s="85"/>
      <c r="H37" s="129">
        <v>-57.88</v>
      </c>
      <c r="I37" s="85">
        <f>F37+G37+H37</f>
        <v>107.92</v>
      </c>
      <c r="J37" s="88">
        <v>16.940000000000001</v>
      </c>
      <c r="K37" s="89">
        <f t="shared" si="8"/>
        <v>1828.16</v>
      </c>
      <c r="L37" s="34"/>
      <c r="M37" s="34">
        <f t="shared" si="16"/>
        <v>0</v>
      </c>
      <c r="N37" s="34"/>
      <c r="O37" s="34">
        <f t="shared" si="9"/>
        <v>0</v>
      </c>
      <c r="P37" s="34"/>
      <c r="Q37" s="34">
        <f t="shared" si="10"/>
        <v>0</v>
      </c>
      <c r="R37" s="34">
        <v>27.79</v>
      </c>
      <c r="S37" s="34">
        <f t="shared" si="11"/>
        <v>470.76</v>
      </c>
      <c r="T37" s="69">
        <v>26.25</v>
      </c>
      <c r="U37" s="34">
        <f t="shared" si="3"/>
        <v>444.68</v>
      </c>
      <c r="V37" s="69">
        <v>53.88</v>
      </c>
      <c r="W37" s="34">
        <f t="shared" si="12"/>
        <v>912.73</v>
      </c>
      <c r="X37" s="34"/>
      <c r="Y37" s="34">
        <f t="shared" si="13"/>
        <v>0</v>
      </c>
      <c r="Z37" s="34"/>
      <c r="AA37" s="34">
        <f>ROUND(Z37*$J37,2)</f>
        <v>0</v>
      </c>
      <c r="AB37" s="34"/>
      <c r="AC37" s="34">
        <f>ROUND(AB37*$J37,2)-0.01</f>
        <v>-0.01</v>
      </c>
      <c r="AD37" s="35">
        <f t="shared" si="5"/>
        <v>107.92</v>
      </c>
      <c r="AE37" s="35">
        <f t="shared" si="0"/>
        <v>1828.16</v>
      </c>
      <c r="AF37" s="35">
        <f t="shared" si="1"/>
        <v>0</v>
      </c>
      <c r="AG37" s="37">
        <f t="shared" si="2"/>
        <v>0</v>
      </c>
      <c r="AH37" s="38"/>
      <c r="AI37" s="40"/>
      <c r="AJ37" s="41">
        <f t="shared" si="6"/>
        <v>0</v>
      </c>
      <c r="AK37" s="42" t="str">
        <f t="shared" si="18"/>
        <v>NÃO MEDIDO</v>
      </c>
      <c r="AL37" s="43"/>
    </row>
    <row r="38" spans="1:38" s="44" customFormat="1" ht="30" customHeight="1" x14ac:dyDescent="0.2">
      <c r="A38" s="44" t="s">
        <v>36</v>
      </c>
      <c r="C38" s="82" t="s">
        <v>248</v>
      </c>
      <c r="D38" s="83" t="s">
        <v>249</v>
      </c>
      <c r="E38" s="84" t="s">
        <v>57</v>
      </c>
      <c r="F38" s="85">
        <v>496.4</v>
      </c>
      <c r="G38" s="85">
        <v>21.42</v>
      </c>
      <c r="H38" s="129">
        <v>0</v>
      </c>
      <c r="I38" s="85">
        <f>F38+G38+H38</f>
        <v>517.82000000000005</v>
      </c>
      <c r="J38" s="88">
        <v>6.29</v>
      </c>
      <c r="K38" s="89">
        <f>ROUND(($F38*$J38),2)+ROUND(($G38*$J38),2)+ROUND(($H38*$J38),2)</f>
        <v>3257.09</v>
      </c>
      <c r="L38" s="34"/>
      <c r="M38" s="34">
        <f t="shared" si="16"/>
        <v>0</v>
      </c>
      <c r="N38" s="34"/>
      <c r="O38" s="34">
        <f t="shared" si="9"/>
        <v>0</v>
      </c>
      <c r="P38" s="34"/>
      <c r="Q38" s="34">
        <f t="shared" si="10"/>
        <v>0</v>
      </c>
      <c r="R38" s="34">
        <v>175.3</v>
      </c>
      <c r="S38" s="34">
        <f t="shared" si="11"/>
        <v>1102.6400000000001</v>
      </c>
      <c r="T38" s="69">
        <v>214.06</v>
      </c>
      <c r="U38" s="34">
        <f t="shared" si="3"/>
        <v>1346.44</v>
      </c>
      <c r="V38" s="69">
        <v>107.04</v>
      </c>
      <c r="W38" s="34">
        <f t="shared" si="12"/>
        <v>673.28</v>
      </c>
      <c r="X38" s="34"/>
      <c r="Y38" s="34">
        <f t="shared" si="13"/>
        <v>0</v>
      </c>
      <c r="Z38" s="34"/>
      <c r="AA38" s="34">
        <f t="shared" si="4"/>
        <v>0</v>
      </c>
      <c r="AB38" s="34">
        <v>21.42</v>
      </c>
      <c r="AC38" s="34">
        <f t="shared" si="14"/>
        <v>134.72999999999999</v>
      </c>
      <c r="AD38" s="35">
        <f t="shared" si="5"/>
        <v>517.82000000000005</v>
      </c>
      <c r="AE38" s="35">
        <f t="shared" si="0"/>
        <v>3257.09</v>
      </c>
      <c r="AF38" s="35">
        <f t="shared" si="1"/>
        <v>0</v>
      </c>
      <c r="AG38" s="37">
        <f t="shared" si="2"/>
        <v>0</v>
      </c>
      <c r="AH38" s="38"/>
      <c r="AI38" s="40"/>
      <c r="AJ38" s="41">
        <f t="shared" si="6"/>
        <v>21.42</v>
      </c>
      <c r="AK38" s="42" t="str">
        <f t="shared" si="18"/>
        <v>MEDIDO</v>
      </c>
      <c r="AL38" s="43"/>
    </row>
    <row r="39" spans="1:38" s="44" customFormat="1" ht="30" customHeight="1" x14ac:dyDescent="0.2">
      <c r="A39" s="44" t="s">
        <v>36</v>
      </c>
      <c r="C39" s="82" t="s">
        <v>250</v>
      </c>
      <c r="D39" s="83" t="s">
        <v>586</v>
      </c>
      <c r="E39" s="84" t="s">
        <v>57</v>
      </c>
      <c r="F39" s="85">
        <v>4.8</v>
      </c>
      <c r="G39" s="86"/>
      <c r="H39" s="129">
        <v>0</v>
      </c>
      <c r="I39" s="85">
        <f t="shared" si="7"/>
        <v>4.8</v>
      </c>
      <c r="J39" s="88">
        <v>18.95</v>
      </c>
      <c r="K39" s="89">
        <f t="shared" si="8"/>
        <v>90.96</v>
      </c>
      <c r="L39" s="34"/>
      <c r="M39" s="34">
        <f t="shared" si="16"/>
        <v>0</v>
      </c>
      <c r="N39" s="34"/>
      <c r="O39" s="34">
        <f t="shared" si="9"/>
        <v>0</v>
      </c>
      <c r="P39" s="34"/>
      <c r="Q39" s="34">
        <f t="shared" si="10"/>
        <v>0</v>
      </c>
      <c r="R39" s="34"/>
      <c r="S39" s="34">
        <f t="shared" si="11"/>
        <v>0</v>
      </c>
      <c r="T39" s="34"/>
      <c r="U39" s="34">
        <f t="shared" si="3"/>
        <v>0</v>
      </c>
      <c r="V39" s="34"/>
      <c r="W39" s="34">
        <f t="shared" si="12"/>
        <v>0</v>
      </c>
      <c r="X39" s="34"/>
      <c r="Y39" s="34">
        <f t="shared" si="13"/>
        <v>0</v>
      </c>
      <c r="Z39" s="34"/>
      <c r="AA39" s="34">
        <f t="shared" si="4"/>
        <v>0</v>
      </c>
      <c r="AB39" s="34"/>
      <c r="AC39" s="34">
        <f t="shared" si="14"/>
        <v>0</v>
      </c>
      <c r="AD39" s="35">
        <f t="shared" si="5"/>
        <v>0</v>
      </c>
      <c r="AE39" s="35">
        <f t="shared" si="0"/>
        <v>0</v>
      </c>
      <c r="AF39" s="35">
        <f t="shared" si="1"/>
        <v>4.8</v>
      </c>
      <c r="AG39" s="37">
        <f t="shared" si="2"/>
        <v>90.96</v>
      </c>
      <c r="AH39" s="38"/>
      <c r="AI39" s="40"/>
      <c r="AJ39" s="41">
        <f t="shared" si="6"/>
        <v>0</v>
      </c>
      <c r="AK39" s="42" t="str">
        <f t="shared" si="18"/>
        <v>NÃO MEDIDO</v>
      </c>
      <c r="AL39" s="43"/>
    </row>
    <row r="40" spans="1:38" s="44" customFormat="1" ht="30" customHeight="1" x14ac:dyDescent="0.2">
      <c r="A40" s="44" t="s">
        <v>36</v>
      </c>
      <c r="C40" s="82" t="s">
        <v>251</v>
      </c>
      <c r="D40" s="83" t="s">
        <v>252</v>
      </c>
      <c r="E40" s="84" t="s">
        <v>57</v>
      </c>
      <c r="F40" s="85">
        <v>257</v>
      </c>
      <c r="G40" s="86"/>
      <c r="H40" s="129">
        <v>-150</v>
      </c>
      <c r="I40" s="85">
        <f t="shared" si="7"/>
        <v>107</v>
      </c>
      <c r="J40" s="88">
        <v>23.68</v>
      </c>
      <c r="K40" s="89">
        <f t="shared" si="8"/>
        <v>2533.7600000000002</v>
      </c>
      <c r="L40" s="34"/>
      <c r="M40" s="34">
        <f t="shared" si="16"/>
        <v>0</v>
      </c>
      <c r="N40" s="34"/>
      <c r="O40" s="34">
        <f t="shared" si="9"/>
        <v>0</v>
      </c>
      <c r="P40" s="34"/>
      <c r="Q40" s="34">
        <f t="shared" si="10"/>
        <v>0</v>
      </c>
      <c r="R40" s="34"/>
      <c r="S40" s="34">
        <f t="shared" si="11"/>
        <v>0</v>
      </c>
      <c r="T40" s="34">
        <v>30.84</v>
      </c>
      <c r="U40" s="34">
        <f t="shared" si="3"/>
        <v>730.29</v>
      </c>
      <c r="V40" s="34"/>
      <c r="W40" s="34">
        <f t="shared" si="12"/>
        <v>0</v>
      </c>
      <c r="X40" s="34"/>
      <c r="Y40" s="34">
        <f t="shared" si="13"/>
        <v>0</v>
      </c>
      <c r="Z40" s="34">
        <v>3</v>
      </c>
      <c r="AA40" s="34">
        <f t="shared" si="4"/>
        <v>71.040000000000006</v>
      </c>
      <c r="AB40" s="34"/>
      <c r="AC40" s="34">
        <f t="shared" si="14"/>
        <v>0</v>
      </c>
      <c r="AD40" s="35">
        <f t="shared" si="5"/>
        <v>33.840000000000003</v>
      </c>
      <c r="AE40" s="35">
        <f t="shared" si="0"/>
        <v>801.33</v>
      </c>
      <c r="AF40" s="35">
        <f t="shared" si="1"/>
        <v>73.16</v>
      </c>
      <c r="AG40" s="37">
        <f t="shared" si="2"/>
        <v>1732.43</v>
      </c>
      <c r="AH40" s="38"/>
      <c r="AI40" s="40"/>
      <c r="AJ40" s="41">
        <f t="shared" si="6"/>
        <v>0</v>
      </c>
      <c r="AK40" s="42" t="str">
        <f t="shared" si="18"/>
        <v>NÃO MEDIDO</v>
      </c>
      <c r="AL40" s="43"/>
    </row>
    <row r="41" spans="1:38" s="44" customFormat="1" ht="48" customHeight="1" x14ac:dyDescent="0.2">
      <c r="A41" s="44" t="s">
        <v>36</v>
      </c>
      <c r="C41" s="82" t="s">
        <v>253</v>
      </c>
      <c r="D41" s="83" t="s">
        <v>254</v>
      </c>
      <c r="E41" s="84" t="s">
        <v>57</v>
      </c>
      <c r="F41" s="85">
        <v>1</v>
      </c>
      <c r="G41" s="86"/>
      <c r="H41" s="129">
        <v>0</v>
      </c>
      <c r="I41" s="85">
        <f t="shared" si="7"/>
        <v>1</v>
      </c>
      <c r="J41" s="88">
        <v>8.68</v>
      </c>
      <c r="K41" s="89">
        <f t="shared" si="8"/>
        <v>8.68</v>
      </c>
      <c r="L41" s="34">
        <v>1</v>
      </c>
      <c r="M41" s="34">
        <f t="shared" si="16"/>
        <v>8.68</v>
      </c>
      <c r="N41" s="34"/>
      <c r="O41" s="34">
        <f t="shared" si="9"/>
        <v>0</v>
      </c>
      <c r="P41" s="34"/>
      <c r="Q41" s="34">
        <f t="shared" si="10"/>
        <v>0</v>
      </c>
      <c r="R41" s="34"/>
      <c r="S41" s="34">
        <f t="shared" si="11"/>
        <v>0</v>
      </c>
      <c r="T41" s="34"/>
      <c r="U41" s="34">
        <f t="shared" si="3"/>
        <v>0</v>
      </c>
      <c r="V41" s="34"/>
      <c r="W41" s="34">
        <f t="shared" si="12"/>
        <v>0</v>
      </c>
      <c r="X41" s="34"/>
      <c r="Y41" s="34">
        <f t="shared" si="13"/>
        <v>0</v>
      </c>
      <c r="Z41" s="34"/>
      <c r="AA41" s="34">
        <f t="shared" si="4"/>
        <v>0</v>
      </c>
      <c r="AB41" s="34"/>
      <c r="AC41" s="34">
        <f t="shared" si="14"/>
        <v>0</v>
      </c>
      <c r="AD41" s="35">
        <f t="shared" si="5"/>
        <v>1</v>
      </c>
      <c r="AE41" s="35">
        <f t="shared" si="0"/>
        <v>8.68</v>
      </c>
      <c r="AF41" s="35">
        <f t="shared" si="1"/>
        <v>0</v>
      </c>
      <c r="AG41" s="37">
        <f t="shared" si="2"/>
        <v>0</v>
      </c>
      <c r="AH41" s="38"/>
      <c r="AI41" s="40"/>
      <c r="AJ41" s="41">
        <f t="shared" si="6"/>
        <v>0</v>
      </c>
      <c r="AK41" s="42" t="str">
        <f t="shared" si="18"/>
        <v>NÃO MEDIDO</v>
      </c>
      <c r="AL41" s="43"/>
    </row>
    <row r="42" spans="1:38" s="44" customFormat="1" ht="48" customHeight="1" x14ac:dyDescent="0.2">
      <c r="A42" s="44" t="s">
        <v>36</v>
      </c>
      <c r="C42" s="82" t="s">
        <v>76</v>
      </c>
      <c r="D42" s="83" t="s">
        <v>77</v>
      </c>
      <c r="E42" s="84" t="s">
        <v>75</v>
      </c>
      <c r="F42" s="85">
        <v>18.3</v>
      </c>
      <c r="G42" s="86"/>
      <c r="H42" s="129">
        <v>-18.3</v>
      </c>
      <c r="I42" s="85">
        <f t="shared" si="7"/>
        <v>0</v>
      </c>
      <c r="J42" s="88">
        <v>53.41</v>
      </c>
      <c r="K42" s="89">
        <f t="shared" si="8"/>
        <v>0</v>
      </c>
      <c r="L42" s="34"/>
      <c r="M42" s="34">
        <f t="shared" si="16"/>
        <v>0</v>
      </c>
      <c r="N42" s="34"/>
      <c r="O42" s="34">
        <f t="shared" si="9"/>
        <v>0</v>
      </c>
      <c r="P42" s="34"/>
      <c r="Q42" s="34">
        <f t="shared" si="10"/>
        <v>0</v>
      </c>
      <c r="R42" s="34"/>
      <c r="S42" s="34">
        <f t="shared" si="11"/>
        <v>0</v>
      </c>
      <c r="T42" s="34"/>
      <c r="U42" s="34">
        <f t="shared" si="3"/>
        <v>0</v>
      </c>
      <c r="V42" s="34"/>
      <c r="W42" s="34">
        <f t="shared" si="12"/>
        <v>0</v>
      </c>
      <c r="X42" s="34"/>
      <c r="Y42" s="34">
        <f t="shared" si="13"/>
        <v>0</v>
      </c>
      <c r="Z42" s="34"/>
      <c r="AA42" s="34">
        <f t="shared" si="4"/>
        <v>0</v>
      </c>
      <c r="AB42" s="34"/>
      <c r="AC42" s="34">
        <f t="shared" si="14"/>
        <v>0</v>
      </c>
      <c r="AD42" s="35">
        <f t="shared" si="5"/>
        <v>0</v>
      </c>
      <c r="AE42" s="35">
        <f t="shared" si="0"/>
        <v>0</v>
      </c>
      <c r="AF42" s="35">
        <f t="shared" si="1"/>
        <v>0</v>
      </c>
      <c r="AG42" s="37">
        <f t="shared" si="2"/>
        <v>0</v>
      </c>
      <c r="AH42" s="38"/>
      <c r="AI42" s="40"/>
      <c r="AJ42" s="41">
        <f t="shared" si="6"/>
        <v>0</v>
      </c>
      <c r="AK42" s="42" t="str">
        <f t="shared" si="18"/>
        <v>NÃO MEDIDO</v>
      </c>
      <c r="AL42" s="43"/>
    </row>
    <row r="43" spans="1:38" s="44" customFormat="1" ht="30" customHeight="1" x14ac:dyDescent="0.2">
      <c r="A43" s="44" t="s">
        <v>36</v>
      </c>
      <c r="C43" s="90" t="s">
        <v>244</v>
      </c>
      <c r="D43" s="83" t="s">
        <v>245</v>
      </c>
      <c r="E43" s="84" t="s">
        <v>57</v>
      </c>
      <c r="F43" s="85">
        <v>390.1</v>
      </c>
      <c r="G43" s="85"/>
      <c r="H43" s="129">
        <v>0</v>
      </c>
      <c r="I43" s="85">
        <f t="shared" si="7"/>
        <v>390.1</v>
      </c>
      <c r="J43" s="88">
        <v>6.31</v>
      </c>
      <c r="K43" s="89">
        <f t="shared" si="8"/>
        <v>2461.5300000000002</v>
      </c>
      <c r="L43" s="34"/>
      <c r="M43" s="34">
        <f t="shared" si="16"/>
        <v>0</v>
      </c>
      <c r="N43" s="34"/>
      <c r="O43" s="34">
        <f t="shared" si="9"/>
        <v>0</v>
      </c>
      <c r="P43" s="34"/>
      <c r="Q43" s="34">
        <f t="shared" si="10"/>
        <v>0</v>
      </c>
      <c r="R43" s="34"/>
      <c r="S43" s="34">
        <f t="shared" si="11"/>
        <v>0</v>
      </c>
      <c r="T43" s="34">
        <v>78.02</v>
      </c>
      <c r="U43" s="34">
        <f t="shared" si="3"/>
        <v>492.31</v>
      </c>
      <c r="V43" s="69">
        <v>247.85</v>
      </c>
      <c r="W43" s="34">
        <f t="shared" si="12"/>
        <v>1563.93</v>
      </c>
      <c r="X43" s="34">
        <v>62.25</v>
      </c>
      <c r="Y43" s="34">
        <f t="shared" si="13"/>
        <v>392.8</v>
      </c>
      <c r="Z43" s="34"/>
      <c r="AA43" s="34">
        <f t="shared" si="4"/>
        <v>0</v>
      </c>
      <c r="AB43" s="34"/>
      <c r="AC43" s="34">
        <f t="shared" si="14"/>
        <v>0</v>
      </c>
      <c r="AD43" s="35">
        <f t="shared" si="5"/>
        <v>388.12</v>
      </c>
      <c r="AE43" s="35">
        <f t="shared" si="0"/>
        <v>2449.04</v>
      </c>
      <c r="AF43" s="35">
        <f t="shared" si="1"/>
        <v>1.98</v>
      </c>
      <c r="AG43" s="37">
        <f t="shared" si="2"/>
        <v>12.49</v>
      </c>
      <c r="AH43" s="38"/>
      <c r="AI43" s="40"/>
      <c r="AJ43" s="41">
        <f t="shared" si="6"/>
        <v>0</v>
      </c>
      <c r="AK43" s="42" t="str">
        <f t="shared" si="18"/>
        <v>NÃO MEDIDO</v>
      </c>
      <c r="AL43" s="43"/>
    </row>
    <row r="44" spans="1:38" s="44" customFormat="1" ht="30" customHeight="1" x14ac:dyDescent="0.2">
      <c r="A44" s="6" t="s">
        <v>32</v>
      </c>
      <c r="B44" s="6"/>
      <c r="C44" s="82">
        <v>20200</v>
      </c>
      <c r="D44" s="83" t="s">
        <v>78</v>
      </c>
      <c r="E44" s="84"/>
      <c r="F44" s="85"/>
      <c r="G44" s="85"/>
      <c r="H44" s="129">
        <v>0</v>
      </c>
      <c r="I44" s="85">
        <f t="shared" si="7"/>
        <v>0</v>
      </c>
      <c r="J44" s="88"/>
      <c r="K44" s="89">
        <f t="shared" si="8"/>
        <v>0</v>
      </c>
      <c r="L44" s="34"/>
      <c r="M44" s="34">
        <f t="shared" si="16"/>
        <v>0</v>
      </c>
      <c r="N44" s="34"/>
      <c r="O44" s="34">
        <f t="shared" si="9"/>
        <v>0</v>
      </c>
      <c r="P44" s="34"/>
      <c r="Q44" s="34">
        <f t="shared" si="10"/>
        <v>0</v>
      </c>
      <c r="R44" s="34"/>
      <c r="S44" s="34">
        <f t="shared" si="11"/>
        <v>0</v>
      </c>
      <c r="T44" s="34"/>
      <c r="U44" s="34">
        <f t="shared" si="3"/>
        <v>0</v>
      </c>
      <c r="V44" s="69"/>
      <c r="W44" s="34">
        <f t="shared" si="12"/>
        <v>0</v>
      </c>
      <c r="X44" s="34"/>
      <c r="Y44" s="34">
        <f t="shared" si="13"/>
        <v>0</v>
      </c>
      <c r="Z44" s="34"/>
      <c r="AA44" s="34">
        <f t="shared" si="4"/>
        <v>0</v>
      </c>
      <c r="AB44" s="34"/>
      <c r="AC44" s="34">
        <f t="shared" si="14"/>
        <v>0</v>
      </c>
      <c r="AD44" s="35">
        <f t="shared" si="5"/>
        <v>0</v>
      </c>
      <c r="AE44" s="35">
        <f t="shared" si="0"/>
        <v>0</v>
      </c>
      <c r="AF44" s="35">
        <f t="shared" si="1"/>
        <v>0</v>
      </c>
      <c r="AG44" s="37">
        <f t="shared" si="2"/>
        <v>0</v>
      </c>
      <c r="AH44" s="38"/>
      <c r="AI44" s="40"/>
      <c r="AJ44" s="41">
        <f t="shared" si="6"/>
        <v>0</v>
      </c>
      <c r="AK44" s="118" t="str">
        <f>IF(COUNTIF(AK45:AK48,"MEDIDO")&lt;&gt;0,"MEDIDO","NÃO MEDIDO")</f>
        <v>NÃO MEDIDO</v>
      </c>
      <c r="AL44" s="43"/>
    </row>
    <row r="45" spans="1:38" s="44" customFormat="1" ht="30" customHeight="1" x14ac:dyDescent="0.2">
      <c r="A45" s="44" t="s">
        <v>36</v>
      </c>
      <c r="C45" s="82" t="s">
        <v>255</v>
      </c>
      <c r="D45" s="83" t="s">
        <v>259</v>
      </c>
      <c r="E45" s="84" t="s">
        <v>60</v>
      </c>
      <c r="F45" s="85">
        <v>20</v>
      </c>
      <c r="G45" s="85"/>
      <c r="H45" s="129">
        <v>0</v>
      </c>
      <c r="I45" s="85">
        <f t="shared" si="7"/>
        <v>20</v>
      </c>
      <c r="J45" s="88">
        <v>2.41</v>
      </c>
      <c r="K45" s="89">
        <f t="shared" si="8"/>
        <v>48.2</v>
      </c>
      <c r="L45" s="34"/>
      <c r="M45" s="34">
        <f t="shared" si="16"/>
        <v>0</v>
      </c>
      <c r="N45" s="34"/>
      <c r="O45" s="34">
        <f t="shared" si="9"/>
        <v>0</v>
      </c>
      <c r="P45" s="34"/>
      <c r="Q45" s="34">
        <f t="shared" si="10"/>
        <v>0</v>
      </c>
      <c r="R45" s="34"/>
      <c r="S45" s="34">
        <f t="shared" si="11"/>
        <v>0</v>
      </c>
      <c r="T45" s="34"/>
      <c r="U45" s="34">
        <f>ROUND(T45*$J45,2)</f>
        <v>0</v>
      </c>
      <c r="V45" s="69">
        <v>20</v>
      </c>
      <c r="W45" s="34">
        <f>ROUND(V45*$J45,2)</f>
        <v>48.2</v>
      </c>
      <c r="X45" s="34"/>
      <c r="Y45" s="34">
        <f t="shared" si="13"/>
        <v>0</v>
      </c>
      <c r="Z45" s="34"/>
      <c r="AA45" s="34">
        <f t="shared" si="4"/>
        <v>0</v>
      </c>
      <c r="AB45" s="34"/>
      <c r="AC45" s="34">
        <f t="shared" si="14"/>
        <v>0</v>
      </c>
      <c r="AD45" s="35">
        <f t="shared" si="5"/>
        <v>20</v>
      </c>
      <c r="AE45" s="35">
        <f t="shared" si="0"/>
        <v>48.2</v>
      </c>
      <c r="AF45" s="35">
        <f t="shared" si="1"/>
        <v>0</v>
      </c>
      <c r="AG45" s="37">
        <f t="shared" si="2"/>
        <v>0</v>
      </c>
      <c r="AH45" s="38"/>
      <c r="AI45" s="40"/>
      <c r="AJ45" s="41">
        <f t="shared" si="6"/>
        <v>0</v>
      </c>
      <c r="AK45" s="42" t="str">
        <f t="shared" si="18"/>
        <v>NÃO MEDIDO</v>
      </c>
      <c r="AL45" s="43"/>
    </row>
    <row r="46" spans="1:38" s="44" customFormat="1" ht="50.25" customHeight="1" x14ac:dyDescent="0.2">
      <c r="A46" s="44" t="s">
        <v>36</v>
      </c>
      <c r="C46" s="82" t="s">
        <v>256</v>
      </c>
      <c r="D46" s="83" t="s">
        <v>260</v>
      </c>
      <c r="E46" s="84" t="s">
        <v>60</v>
      </c>
      <c r="F46" s="85">
        <v>100</v>
      </c>
      <c r="G46" s="86"/>
      <c r="H46" s="129">
        <v>-100</v>
      </c>
      <c r="I46" s="85">
        <f t="shared" si="7"/>
        <v>0</v>
      </c>
      <c r="J46" s="88">
        <v>11.95</v>
      </c>
      <c r="K46" s="89">
        <f t="shared" si="8"/>
        <v>0</v>
      </c>
      <c r="L46" s="34"/>
      <c r="M46" s="34">
        <f t="shared" si="16"/>
        <v>0</v>
      </c>
      <c r="N46" s="34"/>
      <c r="O46" s="34">
        <f t="shared" si="9"/>
        <v>0</v>
      </c>
      <c r="P46" s="34"/>
      <c r="Q46" s="34">
        <f t="shared" si="10"/>
        <v>0</v>
      </c>
      <c r="R46" s="34"/>
      <c r="S46" s="34">
        <f t="shared" si="11"/>
        <v>0</v>
      </c>
      <c r="T46" s="34"/>
      <c r="U46" s="34">
        <f>ROUND(T46*$J46,2)</f>
        <v>0</v>
      </c>
      <c r="V46" s="34"/>
      <c r="W46" s="34">
        <f t="shared" ref="W46:W109" si="19">ROUND(V46*$J46,2)</f>
        <v>0</v>
      </c>
      <c r="X46" s="34"/>
      <c r="Y46" s="34">
        <f t="shared" si="13"/>
        <v>0</v>
      </c>
      <c r="Z46" s="34"/>
      <c r="AA46" s="34">
        <f t="shared" si="4"/>
        <v>0</v>
      </c>
      <c r="AB46" s="34"/>
      <c r="AC46" s="34">
        <f t="shared" si="14"/>
        <v>0</v>
      </c>
      <c r="AD46" s="35">
        <f t="shared" si="5"/>
        <v>0</v>
      </c>
      <c r="AE46" s="35">
        <f t="shared" si="0"/>
        <v>0</v>
      </c>
      <c r="AF46" s="35">
        <f t="shared" si="1"/>
        <v>0</v>
      </c>
      <c r="AG46" s="37">
        <f t="shared" si="2"/>
        <v>0</v>
      </c>
      <c r="AH46" s="38"/>
      <c r="AI46" s="40"/>
      <c r="AJ46" s="41">
        <f t="shared" si="6"/>
        <v>0</v>
      </c>
      <c r="AK46" s="42" t="str">
        <f t="shared" si="18"/>
        <v>NÃO MEDIDO</v>
      </c>
      <c r="AL46" s="43"/>
    </row>
    <row r="47" spans="1:38" s="44" customFormat="1" ht="50.25" customHeight="1" x14ac:dyDescent="0.2">
      <c r="A47" s="44" t="s">
        <v>36</v>
      </c>
      <c r="C47" s="82" t="s">
        <v>257</v>
      </c>
      <c r="D47" s="83" t="s">
        <v>79</v>
      </c>
      <c r="E47" s="84" t="s">
        <v>60</v>
      </c>
      <c r="F47" s="85">
        <v>21</v>
      </c>
      <c r="G47" s="85"/>
      <c r="H47" s="129">
        <v>0</v>
      </c>
      <c r="I47" s="85">
        <f t="shared" si="7"/>
        <v>21</v>
      </c>
      <c r="J47" s="88">
        <v>11.65</v>
      </c>
      <c r="K47" s="89">
        <f t="shared" si="8"/>
        <v>244.65</v>
      </c>
      <c r="L47" s="34"/>
      <c r="M47" s="34">
        <f t="shared" si="16"/>
        <v>0</v>
      </c>
      <c r="N47" s="34"/>
      <c r="O47" s="34">
        <f t="shared" si="9"/>
        <v>0</v>
      </c>
      <c r="P47" s="34"/>
      <c r="Q47" s="34">
        <f t="shared" si="10"/>
        <v>0</v>
      </c>
      <c r="R47" s="34"/>
      <c r="S47" s="34">
        <f t="shared" si="11"/>
        <v>0</v>
      </c>
      <c r="T47" s="34"/>
      <c r="U47" s="34">
        <f>ROUND(T47*$J47,2)</f>
        <v>0</v>
      </c>
      <c r="V47" s="69">
        <v>21</v>
      </c>
      <c r="W47" s="34">
        <f t="shared" si="19"/>
        <v>244.65</v>
      </c>
      <c r="X47" s="34"/>
      <c r="Y47" s="34">
        <f t="shared" si="13"/>
        <v>0</v>
      </c>
      <c r="Z47" s="34"/>
      <c r="AA47" s="34">
        <f t="shared" si="4"/>
        <v>0</v>
      </c>
      <c r="AB47" s="34"/>
      <c r="AC47" s="34">
        <f t="shared" si="14"/>
        <v>0</v>
      </c>
      <c r="AD47" s="35">
        <f t="shared" si="5"/>
        <v>21</v>
      </c>
      <c r="AE47" s="35">
        <f t="shared" si="0"/>
        <v>244.65</v>
      </c>
      <c r="AF47" s="35">
        <f t="shared" si="1"/>
        <v>0</v>
      </c>
      <c r="AG47" s="37">
        <f t="shared" si="2"/>
        <v>0</v>
      </c>
      <c r="AH47" s="38"/>
      <c r="AI47" s="40"/>
      <c r="AJ47" s="41">
        <f t="shared" si="6"/>
        <v>0</v>
      </c>
      <c r="AK47" s="42" t="str">
        <f t="shared" si="18"/>
        <v>NÃO MEDIDO</v>
      </c>
      <c r="AL47" s="43"/>
    </row>
    <row r="48" spans="1:38" s="44" customFormat="1" ht="50.25" customHeight="1" x14ac:dyDescent="0.2">
      <c r="A48" s="44" t="s">
        <v>36</v>
      </c>
      <c r="C48" s="82" t="s">
        <v>258</v>
      </c>
      <c r="D48" s="83" t="s">
        <v>80</v>
      </c>
      <c r="E48" s="84" t="s">
        <v>75</v>
      </c>
      <c r="F48" s="85">
        <v>200</v>
      </c>
      <c r="G48" s="86"/>
      <c r="H48" s="129">
        <v>0</v>
      </c>
      <c r="I48" s="85">
        <f t="shared" si="7"/>
        <v>200</v>
      </c>
      <c r="J48" s="88">
        <v>5.0999999999999996</v>
      </c>
      <c r="K48" s="89">
        <f t="shared" si="8"/>
        <v>1020</v>
      </c>
      <c r="L48" s="34"/>
      <c r="M48" s="34">
        <f t="shared" si="16"/>
        <v>0</v>
      </c>
      <c r="N48" s="34"/>
      <c r="O48" s="34">
        <f t="shared" si="9"/>
        <v>0</v>
      </c>
      <c r="P48" s="34"/>
      <c r="Q48" s="34">
        <f t="shared" si="10"/>
        <v>0</v>
      </c>
      <c r="R48" s="34"/>
      <c r="S48" s="34">
        <f t="shared" si="11"/>
        <v>0</v>
      </c>
      <c r="T48" s="34"/>
      <c r="U48" s="34">
        <f>ROUND(T48*$J48,2)</f>
        <v>0</v>
      </c>
      <c r="V48" s="34"/>
      <c r="W48" s="34">
        <f t="shared" si="19"/>
        <v>0</v>
      </c>
      <c r="X48" s="34"/>
      <c r="Y48" s="34">
        <f t="shared" si="13"/>
        <v>0</v>
      </c>
      <c r="Z48" s="34"/>
      <c r="AA48" s="34">
        <f t="shared" si="4"/>
        <v>0</v>
      </c>
      <c r="AB48" s="34"/>
      <c r="AC48" s="34">
        <f t="shared" si="14"/>
        <v>0</v>
      </c>
      <c r="AD48" s="35">
        <f t="shared" si="5"/>
        <v>0</v>
      </c>
      <c r="AE48" s="35">
        <f t="shared" si="0"/>
        <v>0</v>
      </c>
      <c r="AF48" s="35">
        <f t="shared" si="1"/>
        <v>200</v>
      </c>
      <c r="AG48" s="37">
        <f t="shared" si="2"/>
        <v>1020</v>
      </c>
      <c r="AH48" s="38"/>
      <c r="AI48" s="40"/>
      <c r="AJ48" s="41">
        <f t="shared" si="6"/>
        <v>0</v>
      </c>
      <c r="AK48" s="42" t="str">
        <f t="shared" si="18"/>
        <v>NÃO MEDIDO</v>
      </c>
      <c r="AL48" s="43"/>
    </row>
    <row r="49" spans="1:38" s="44" customFormat="1" ht="30" customHeight="1" x14ac:dyDescent="0.2">
      <c r="A49" s="6" t="s">
        <v>32</v>
      </c>
      <c r="B49" s="6"/>
      <c r="C49" s="82">
        <v>20400</v>
      </c>
      <c r="D49" s="83" t="s">
        <v>81</v>
      </c>
      <c r="E49" s="84"/>
      <c r="F49" s="85"/>
      <c r="G49" s="86"/>
      <c r="H49" s="129">
        <v>0</v>
      </c>
      <c r="I49" s="85">
        <f t="shared" si="7"/>
        <v>0</v>
      </c>
      <c r="J49" s="88"/>
      <c r="K49" s="89">
        <f t="shared" si="8"/>
        <v>0</v>
      </c>
      <c r="L49" s="34"/>
      <c r="M49" s="34">
        <f t="shared" si="16"/>
        <v>0</v>
      </c>
      <c r="N49" s="34"/>
      <c r="O49" s="34">
        <f t="shared" si="9"/>
        <v>0</v>
      </c>
      <c r="P49" s="34"/>
      <c r="Q49" s="34">
        <f t="shared" si="10"/>
        <v>0</v>
      </c>
      <c r="R49" s="34"/>
      <c r="S49" s="34">
        <f t="shared" si="11"/>
        <v>0</v>
      </c>
      <c r="T49" s="34"/>
      <c r="U49" s="34">
        <f t="shared" si="3"/>
        <v>0</v>
      </c>
      <c r="V49" s="34"/>
      <c r="W49" s="34">
        <f t="shared" si="19"/>
        <v>0</v>
      </c>
      <c r="X49" s="34"/>
      <c r="Y49" s="34">
        <f t="shared" si="13"/>
        <v>0</v>
      </c>
      <c r="Z49" s="34"/>
      <c r="AA49" s="34">
        <f t="shared" si="4"/>
        <v>0</v>
      </c>
      <c r="AB49" s="34"/>
      <c r="AC49" s="34">
        <f t="shared" si="14"/>
        <v>0</v>
      </c>
      <c r="AD49" s="35">
        <f t="shared" si="5"/>
        <v>0</v>
      </c>
      <c r="AE49" s="35">
        <f t="shared" si="0"/>
        <v>0</v>
      </c>
      <c r="AF49" s="35">
        <f t="shared" si="1"/>
        <v>0</v>
      </c>
      <c r="AG49" s="37">
        <f t="shared" si="2"/>
        <v>0</v>
      </c>
      <c r="AH49" s="38"/>
      <c r="AI49" s="40"/>
      <c r="AJ49" s="41">
        <f t="shared" si="6"/>
        <v>0</v>
      </c>
      <c r="AK49" s="118" t="str">
        <f>IF(COUNTIF(AK50:AK66,"MEDIDO")&lt;&gt;0,"MEDIDO","NÃO MEDIDO")</f>
        <v>NÃO MEDIDO</v>
      </c>
      <c r="AL49" s="43"/>
    </row>
    <row r="50" spans="1:38" s="44" customFormat="1" ht="30" customHeight="1" x14ac:dyDescent="0.2">
      <c r="A50" s="44" t="s">
        <v>36</v>
      </c>
      <c r="C50" s="82" t="s">
        <v>82</v>
      </c>
      <c r="D50" s="83" t="s">
        <v>83</v>
      </c>
      <c r="E50" s="84" t="s">
        <v>75</v>
      </c>
      <c r="F50" s="85">
        <v>12</v>
      </c>
      <c r="G50" s="86"/>
      <c r="H50" s="129">
        <v>0</v>
      </c>
      <c r="I50" s="85">
        <f t="shared" si="7"/>
        <v>12</v>
      </c>
      <c r="J50" s="88">
        <v>20.420000000000002</v>
      </c>
      <c r="K50" s="89">
        <f t="shared" si="8"/>
        <v>245.04</v>
      </c>
      <c r="L50" s="34"/>
      <c r="M50" s="34">
        <f t="shared" si="16"/>
        <v>0</v>
      </c>
      <c r="N50" s="34">
        <v>12</v>
      </c>
      <c r="O50" s="34">
        <f t="shared" si="9"/>
        <v>245.04</v>
      </c>
      <c r="P50" s="34"/>
      <c r="Q50" s="34">
        <f t="shared" si="10"/>
        <v>0</v>
      </c>
      <c r="R50" s="34"/>
      <c r="S50" s="34">
        <f t="shared" si="11"/>
        <v>0</v>
      </c>
      <c r="T50" s="34"/>
      <c r="U50" s="34">
        <f>ROUND(T50*$J50,2)</f>
        <v>0</v>
      </c>
      <c r="V50" s="34"/>
      <c r="W50" s="34">
        <f t="shared" si="19"/>
        <v>0</v>
      </c>
      <c r="X50" s="34"/>
      <c r="Y50" s="34">
        <f t="shared" si="13"/>
        <v>0</v>
      </c>
      <c r="Z50" s="34"/>
      <c r="AA50" s="34">
        <f t="shared" si="4"/>
        <v>0</v>
      </c>
      <c r="AB50" s="34"/>
      <c r="AC50" s="34">
        <f t="shared" si="14"/>
        <v>0</v>
      </c>
      <c r="AD50" s="35">
        <f t="shared" si="5"/>
        <v>12</v>
      </c>
      <c r="AE50" s="35">
        <f t="shared" si="0"/>
        <v>245.04</v>
      </c>
      <c r="AF50" s="35">
        <f t="shared" si="1"/>
        <v>0</v>
      </c>
      <c r="AG50" s="37">
        <f t="shared" si="2"/>
        <v>0</v>
      </c>
      <c r="AH50" s="38"/>
      <c r="AI50" s="40"/>
      <c r="AJ50" s="41">
        <f t="shared" si="6"/>
        <v>0</v>
      </c>
      <c r="AK50" s="42" t="str">
        <f t="shared" si="18"/>
        <v>NÃO MEDIDO</v>
      </c>
      <c r="AL50" s="43"/>
    </row>
    <row r="51" spans="1:38" s="44" customFormat="1" ht="30" customHeight="1" x14ac:dyDescent="0.2">
      <c r="A51" s="44" t="s">
        <v>36</v>
      </c>
      <c r="C51" s="82" t="s">
        <v>84</v>
      </c>
      <c r="D51" s="83" t="s">
        <v>85</v>
      </c>
      <c r="E51" s="84" t="s">
        <v>75</v>
      </c>
      <c r="F51" s="85">
        <v>97</v>
      </c>
      <c r="G51" s="86"/>
      <c r="H51" s="129">
        <v>0</v>
      </c>
      <c r="I51" s="85">
        <f t="shared" si="7"/>
        <v>97</v>
      </c>
      <c r="J51" s="88">
        <v>30.33</v>
      </c>
      <c r="K51" s="89">
        <f t="shared" si="8"/>
        <v>2942.01</v>
      </c>
      <c r="L51" s="34"/>
      <c r="M51" s="34">
        <f t="shared" si="16"/>
        <v>0</v>
      </c>
      <c r="N51" s="34">
        <v>82</v>
      </c>
      <c r="O51" s="34">
        <f t="shared" si="9"/>
        <v>2487.06</v>
      </c>
      <c r="P51" s="34"/>
      <c r="Q51" s="34">
        <f t="shared" si="10"/>
        <v>0</v>
      </c>
      <c r="R51" s="34"/>
      <c r="S51" s="34">
        <f t="shared" si="11"/>
        <v>0</v>
      </c>
      <c r="T51" s="34"/>
      <c r="U51" s="34">
        <f>ROUND(T51*$J51,2)</f>
        <v>0</v>
      </c>
      <c r="V51" s="34"/>
      <c r="W51" s="34">
        <f t="shared" si="19"/>
        <v>0</v>
      </c>
      <c r="X51" s="34"/>
      <c r="Y51" s="34">
        <f t="shared" si="13"/>
        <v>0</v>
      </c>
      <c r="Z51" s="34"/>
      <c r="AA51" s="34">
        <f t="shared" si="4"/>
        <v>0</v>
      </c>
      <c r="AB51" s="34"/>
      <c r="AC51" s="34">
        <f t="shared" si="14"/>
        <v>0</v>
      </c>
      <c r="AD51" s="35">
        <f t="shared" si="5"/>
        <v>82</v>
      </c>
      <c r="AE51" s="35">
        <f t="shared" si="0"/>
        <v>2487.06</v>
      </c>
      <c r="AF51" s="35">
        <f t="shared" si="1"/>
        <v>15</v>
      </c>
      <c r="AG51" s="37">
        <f t="shared" si="2"/>
        <v>454.95</v>
      </c>
      <c r="AH51" s="38"/>
      <c r="AI51" s="40"/>
      <c r="AJ51" s="41">
        <f t="shared" si="6"/>
        <v>0</v>
      </c>
      <c r="AK51" s="42" t="str">
        <f t="shared" si="18"/>
        <v>NÃO MEDIDO</v>
      </c>
      <c r="AL51" s="43"/>
    </row>
    <row r="52" spans="1:38" s="44" customFormat="1" ht="30" customHeight="1" x14ac:dyDescent="0.2">
      <c r="A52" s="44" t="s">
        <v>36</v>
      </c>
      <c r="C52" s="82" t="s">
        <v>261</v>
      </c>
      <c r="D52" s="83" t="s">
        <v>262</v>
      </c>
      <c r="E52" s="84" t="s">
        <v>60</v>
      </c>
      <c r="F52" s="85">
        <v>2</v>
      </c>
      <c r="G52" s="85">
        <v>1</v>
      </c>
      <c r="H52" s="129">
        <v>0</v>
      </c>
      <c r="I52" s="85">
        <f t="shared" si="7"/>
        <v>3</v>
      </c>
      <c r="J52" s="88">
        <v>160.80000000000001</v>
      </c>
      <c r="K52" s="89">
        <f t="shared" si="8"/>
        <v>482.4</v>
      </c>
      <c r="L52" s="34"/>
      <c r="M52" s="34">
        <f t="shared" si="16"/>
        <v>0</v>
      </c>
      <c r="N52" s="34">
        <v>2</v>
      </c>
      <c r="O52" s="34">
        <f t="shared" si="9"/>
        <v>321.60000000000002</v>
      </c>
      <c r="P52" s="34"/>
      <c r="Q52" s="34">
        <f t="shared" si="10"/>
        <v>0</v>
      </c>
      <c r="R52" s="34"/>
      <c r="S52" s="34">
        <f t="shared" si="11"/>
        <v>0</v>
      </c>
      <c r="T52" s="34"/>
      <c r="U52" s="34">
        <f>ROUND(T52*$J52,2)</f>
        <v>0</v>
      </c>
      <c r="V52" s="34"/>
      <c r="W52" s="34">
        <f t="shared" si="19"/>
        <v>0</v>
      </c>
      <c r="X52" s="34"/>
      <c r="Y52" s="34">
        <f t="shared" si="13"/>
        <v>0</v>
      </c>
      <c r="Z52" s="34"/>
      <c r="AA52" s="34">
        <f t="shared" si="4"/>
        <v>0</v>
      </c>
      <c r="AB52" s="34"/>
      <c r="AC52" s="34">
        <f t="shared" si="14"/>
        <v>0</v>
      </c>
      <c r="AD52" s="35">
        <f t="shared" si="5"/>
        <v>2</v>
      </c>
      <c r="AE52" s="35">
        <f t="shared" si="0"/>
        <v>321.60000000000002</v>
      </c>
      <c r="AF52" s="35">
        <f t="shared" si="1"/>
        <v>1</v>
      </c>
      <c r="AG52" s="37">
        <f t="shared" si="2"/>
        <v>160.80000000000001</v>
      </c>
      <c r="AH52" s="38"/>
      <c r="AI52" s="40"/>
      <c r="AJ52" s="41">
        <f t="shared" si="6"/>
        <v>0</v>
      </c>
      <c r="AK52" s="42" t="str">
        <f t="shared" si="18"/>
        <v>NÃO MEDIDO</v>
      </c>
      <c r="AL52" s="43"/>
    </row>
    <row r="53" spans="1:38" s="44" customFormat="1" ht="30" customHeight="1" x14ac:dyDescent="0.2">
      <c r="A53" s="44" t="s">
        <v>36</v>
      </c>
      <c r="C53" s="82" t="s">
        <v>263</v>
      </c>
      <c r="D53" s="83" t="s">
        <v>264</v>
      </c>
      <c r="E53" s="84" t="s">
        <v>60</v>
      </c>
      <c r="F53" s="85">
        <v>2</v>
      </c>
      <c r="G53" s="86"/>
      <c r="H53" s="129">
        <v>0</v>
      </c>
      <c r="I53" s="85">
        <f t="shared" si="7"/>
        <v>2</v>
      </c>
      <c r="J53" s="88">
        <v>37.39</v>
      </c>
      <c r="K53" s="89">
        <f t="shared" si="8"/>
        <v>74.78</v>
      </c>
      <c r="L53" s="34"/>
      <c r="M53" s="34">
        <f t="shared" si="16"/>
        <v>0</v>
      </c>
      <c r="N53" s="34">
        <v>2</v>
      </c>
      <c r="O53" s="34">
        <f t="shared" si="9"/>
        <v>74.78</v>
      </c>
      <c r="P53" s="34"/>
      <c r="Q53" s="34">
        <f t="shared" si="10"/>
        <v>0</v>
      </c>
      <c r="R53" s="34"/>
      <c r="S53" s="34">
        <f t="shared" si="11"/>
        <v>0</v>
      </c>
      <c r="T53" s="34"/>
      <c r="U53" s="34">
        <f>ROUND(T53*$J53,2)</f>
        <v>0</v>
      </c>
      <c r="V53" s="34"/>
      <c r="W53" s="34">
        <f t="shared" si="19"/>
        <v>0</v>
      </c>
      <c r="X53" s="34"/>
      <c r="Y53" s="34">
        <f t="shared" si="13"/>
        <v>0</v>
      </c>
      <c r="Z53" s="34"/>
      <c r="AA53" s="34">
        <f t="shared" si="4"/>
        <v>0</v>
      </c>
      <c r="AB53" s="34"/>
      <c r="AC53" s="34">
        <f t="shared" si="14"/>
        <v>0</v>
      </c>
      <c r="AD53" s="35">
        <f t="shared" si="5"/>
        <v>2</v>
      </c>
      <c r="AE53" s="35">
        <f t="shared" si="0"/>
        <v>74.78</v>
      </c>
      <c r="AF53" s="35">
        <f t="shared" si="1"/>
        <v>0</v>
      </c>
      <c r="AG53" s="37">
        <f t="shared" si="2"/>
        <v>0</v>
      </c>
      <c r="AH53" s="38"/>
      <c r="AI53" s="40"/>
      <c r="AJ53" s="41">
        <f t="shared" si="6"/>
        <v>0</v>
      </c>
      <c r="AK53" s="42" t="str">
        <f t="shared" si="18"/>
        <v>NÃO MEDIDO</v>
      </c>
      <c r="AL53" s="43"/>
    </row>
    <row r="54" spans="1:38" s="44" customFormat="1" ht="30" customHeight="1" x14ac:dyDescent="0.2">
      <c r="A54" s="44" t="s">
        <v>36</v>
      </c>
      <c r="C54" s="82" t="s">
        <v>265</v>
      </c>
      <c r="D54" s="83" t="s">
        <v>86</v>
      </c>
      <c r="E54" s="84" t="s">
        <v>75</v>
      </c>
      <c r="F54" s="85">
        <v>2</v>
      </c>
      <c r="G54" s="86"/>
      <c r="H54" s="129">
        <v>0</v>
      </c>
      <c r="I54" s="85">
        <f t="shared" si="7"/>
        <v>2</v>
      </c>
      <c r="J54" s="88">
        <v>28.75</v>
      </c>
      <c r="K54" s="89">
        <f t="shared" si="8"/>
        <v>57.5</v>
      </c>
      <c r="L54" s="34"/>
      <c r="M54" s="34">
        <f t="shared" si="16"/>
        <v>0</v>
      </c>
      <c r="N54" s="34"/>
      <c r="O54" s="34">
        <f t="shared" si="9"/>
        <v>0</v>
      </c>
      <c r="P54" s="34"/>
      <c r="Q54" s="34">
        <f t="shared" si="10"/>
        <v>0</v>
      </c>
      <c r="R54" s="34"/>
      <c r="S54" s="34">
        <f t="shared" si="11"/>
        <v>0</v>
      </c>
      <c r="T54" s="34"/>
      <c r="U54" s="34">
        <f>ROUND(T54*$J54,2)</f>
        <v>0</v>
      </c>
      <c r="V54" s="34"/>
      <c r="W54" s="34">
        <f t="shared" si="19"/>
        <v>0</v>
      </c>
      <c r="X54" s="34"/>
      <c r="Y54" s="34">
        <f t="shared" si="13"/>
        <v>0</v>
      </c>
      <c r="Z54" s="34"/>
      <c r="AA54" s="34">
        <f t="shared" si="4"/>
        <v>0</v>
      </c>
      <c r="AB54" s="34"/>
      <c r="AC54" s="34">
        <f t="shared" si="14"/>
        <v>0</v>
      </c>
      <c r="AD54" s="35">
        <f t="shared" si="5"/>
        <v>0</v>
      </c>
      <c r="AE54" s="35">
        <f t="shared" si="0"/>
        <v>0</v>
      </c>
      <c r="AF54" s="35">
        <f t="shared" si="1"/>
        <v>2</v>
      </c>
      <c r="AG54" s="37">
        <f t="shared" si="2"/>
        <v>57.5</v>
      </c>
      <c r="AH54" s="38"/>
      <c r="AI54" s="40"/>
      <c r="AJ54" s="41">
        <f t="shared" si="6"/>
        <v>0</v>
      </c>
      <c r="AK54" s="42" t="str">
        <f t="shared" si="18"/>
        <v>NÃO MEDIDO</v>
      </c>
      <c r="AL54" s="43"/>
    </row>
    <row r="55" spans="1:38" s="44" customFormat="1" ht="30" customHeight="1" x14ac:dyDescent="0.2">
      <c r="A55" s="44" t="s">
        <v>36</v>
      </c>
      <c r="C55" s="82" t="s">
        <v>266</v>
      </c>
      <c r="D55" s="83" t="s">
        <v>87</v>
      </c>
      <c r="E55" s="84" t="s">
        <v>75</v>
      </c>
      <c r="F55" s="85">
        <v>11</v>
      </c>
      <c r="G55" s="86"/>
      <c r="H55" s="129">
        <v>0</v>
      </c>
      <c r="I55" s="85">
        <f t="shared" si="7"/>
        <v>11</v>
      </c>
      <c r="J55" s="88">
        <v>39.69</v>
      </c>
      <c r="K55" s="89">
        <f t="shared" si="8"/>
        <v>436.59</v>
      </c>
      <c r="L55" s="34"/>
      <c r="M55" s="34">
        <f t="shared" si="16"/>
        <v>0</v>
      </c>
      <c r="N55" s="34"/>
      <c r="O55" s="34">
        <f t="shared" si="9"/>
        <v>0</v>
      </c>
      <c r="P55" s="34"/>
      <c r="Q55" s="34">
        <f t="shared" si="10"/>
        <v>0</v>
      </c>
      <c r="R55" s="34"/>
      <c r="S55" s="34">
        <f t="shared" si="11"/>
        <v>0</v>
      </c>
      <c r="T55" s="34"/>
      <c r="U55" s="34">
        <f t="shared" si="3"/>
        <v>0</v>
      </c>
      <c r="V55" s="34"/>
      <c r="W55" s="34">
        <f t="shared" si="19"/>
        <v>0</v>
      </c>
      <c r="X55" s="34"/>
      <c r="Y55" s="34">
        <f t="shared" si="13"/>
        <v>0</v>
      </c>
      <c r="Z55" s="34"/>
      <c r="AA55" s="34">
        <f t="shared" si="4"/>
        <v>0</v>
      </c>
      <c r="AB55" s="34"/>
      <c r="AC55" s="34">
        <f t="shared" si="14"/>
        <v>0</v>
      </c>
      <c r="AD55" s="35">
        <f t="shared" si="5"/>
        <v>0</v>
      </c>
      <c r="AE55" s="35">
        <f t="shared" si="0"/>
        <v>0</v>
      </c>
      <c r="AF55" s="35">
        <f t="shared" si="1"/>
        <v>11</v>
      </c>
      <c r="AG55" s="37">
        <f t="shared" si="2"/>
        <v>436.59</v>
      </c>
      <c r="AH55" s="38"/>
      <c r="AI55" s="40"/>
      <c r="AJ55" s="41">
        <f t="shared" si="6"/>
        <v>0</v>
      </c>
      <c r="AK55" s="42" t="str">
        <f t="shared" si="18"/>
        <v>NÃO MEDIDO</v>
      </c>
      <c r="AL55" s="43"/>
    </row>
    <row r="56" spans="1:38" s="44" customFormat="1" ht="30" customHeight="1" x14ac:dyDescent="0.2">
      <c r="A56" s="44" t="s">
        <v>36</v>
      </c>
      <c r="C56" s="82" t="s">
        <v>267</v>
      </c>
      <c r="D56" s="83" t="s">
        <v>88</v>
      </c>
      <c r="E56" s="84" t="s">
        <v>75</v>
      </c>
      <c r="F56" s="85">
        <v>3.1</v>
      </c>
      <c r="G56" s="86"/>
      <c r="H56" s="129">
        <v>0</v>
      </c>
      <c r="I56" s="85">
        <f t="shared" si="7"/>
        <v>3.1</v>
      </c>
      <c r="J56" s="88">
        <v>56.69</v>
      </c>
      <c r="K56" s="89">
        <f t="shared" si="8"/>
        <v>175.74</v>
      </c>
      <c r="L56" s="34"/>
      <c r="M56" s="34">
        <f t="shared" si="16"/>
        <v>0</v>
      </c>
      <c r="N56" s="34"/>
      <c r="O56" s="34">
        <f t="shared" si="9"/>
        <v>0</v>
      </c>
      <c r="P56" s="34"/>
      <c r="Q56" s="34">
        <f t="shared" si="10"/>
        <v>0</v>
      </c>
      <c r="R56" s="34"/>
      <c r="S56" s="34">
        <f t="shared" si="11"/>
        <v>0</v>
      </c>
      <c r="T56" s="34"/>
      <c r="U56" s="34">
        <f t="shared" si="3"/>
        <v>0</v>
      </c>
      <c r="V56" s="34"/>
      <c r="W56" s="34">
        <f t="shared" si="19"/>
        <v>0</v>
      </c>
      <c r="X56" s="34"/>
      <c r="Y56" s="34">
        <f t="shared" si="13"/>
        <v>0</v>
      </c>
      <c r="Z56" s="34"/>
      <c r="AA56" s="34">
        <f t="shared" si="4"/>
        <v>0</v>
      </c>
      <c r="AB56" s="34"/>
      <c r="AC56" s="34">
        <f t="shared" si="14"/>
        <v>0</v>
      </c>
      <c r="AD56" s="35">
        <f t="shared" si="5"/>
        <v>0</v>
      </c>
      <c r="AE56" s="35">
        <f t="shared" si="0"/>
        <v>0</v>
      </c>
      <c r="AF56" s="35">
        <f t="shared" si="1"/>
        <v>3.1</v>
      </c>
      <c r="AG56" s="37">
        <f t="shared" si="2"/>
        <v>175.74</v>
      </c>
      <c r="AH56" s="38"/>
      <c r="AI56" s="40"/>
      <c r="AJ56" s="41">
        <f t="shared" si="6"/>
        <v>0</v>
      </c>
      <c r="AK56" s="42" t="str">
        <f t="shared" si="18"/>
        <v>NÃO MEDIDO</v>
      </c>
      <c r="AL56" s="43"/>
    </row>
    <row r="57" spans="1:38" s="44" customFormat="1" ht="30" customHeight="1" x14ac:dyDescent="0.2">
      <c r="A57" s="44" t="s">
        <v>36</v>
      </c>
      <c r="C57" s="82" t="s">
        <v>268</v>
      </c>
      <c r="D57" s="83" t="s">
        <v>89</v>
      </c>
      <c r="E57" s="84" t="s">
        <v>75</v>
      </c>
      <c r="F57" s="85">
        <v>40</v>
      </c>
      <c r="G57" s="86"/>
      <c r="H57" s="129">
        <v>0</v>
      </c>
      <c r="I57" s="85">
        <f t="shared" si="7"/>
        <v>40</v>
      </c>
      <c r="J57" s="88">
        <v>68</v>
      </c>
      <c r="K57" s="89">
        <f t="shared" si="8"/>
        <v>2720</v>
      </c>
      <c r="L57" s="34">
        <v>40</v>
      </c>
      <c r="M57" s="34">
        <f>ROUND(L57*$J57,2)</f>
        <v>2720</v>
      </c>
      <c r="N57" s="34"/>
      <c r="O57" s="34">
        <f t="shared" si="9"/>
        <v>0</v>
      </c>
      <c r="P57" s="34"/>
      <c r="Q57" s="34">
        <f t="shared" si="10"/>
        <v>0</v>
      </c>
      <c r="R57" s="34"/>
      <c r="S57" s="34">
        <f t="shared" si="11"/>
        <v>0</v>
      </c>
      <c r="T57" s="34"/>
      <c r="U57" s="34">
        <f t="shared" si="3"/>
        <v>0</v>
      </c>
      <c r="V57" s="34"/>
      <c r="W57" s="34">
        <f t="shared" si="19"/>
        <v>0</v>
      </c>
      <c r="X57" s="34"/>
      <c r="Y57" s="34">
        <f t="shared" si="13"/>
        <v>0</v>
      </c>
      <c r="Z57" s="34"/>
      <c r="AA57" s="34">
        <f t="shared" si="4"/>
        <v>0</v>
      </c>
      <c r="AB57" s="34"/>
      <c r="AC57" s="34">
        <f t="shared" si="14"/>
        <v>0</v>
      </c>
      <c r="AD57" s="35">
        <f t="shared" si="5"/>
        <v>40</v>
      </c>
      <c r="AE57" s="35">
        <f t="shared" si="0"/>
        <v>2720</v>
      </c>
      <c r="AF57" s="35">
        <f t="shared" si="1"/>
        <v>0</v>
      </c>
      <c r="AG57" s="37">
        <f t="shared" si="2"/>
        <v>0</v>
      </c>
      <c r="AH57" s="38"/>
      <c r="AI57" s="40"/>
      <c r="AJ57" s="41">
        <f t="shared" si="6"/>
        <v>0</v>
      </c>
      <c r="AK57" s="42" t="str">
        <f t="shared" si="18"/>
        <v>NÃO MEDIDO</v>
      </c>
      <c r="AL57" s="43"/>
    </row>
    <row r="58" spans="1:38" s="44" customFormat="1" ht="30" customHeight="1" x14ac:dyDescent="0.2">
      <c r="A58" s="44" t="s">
        <v>36</v>
      </c>
      <c r="C58" s="82" t="s">
        <v>269</v>
      </c>
      <c r="D58" s="83" t="s">
        <v>90</v>
      </c>
      <c r="E58" s="84" t="s">
        <v>337</v>
      </c>
      <c r="F58" s="85">
        <v>2</v>
      </c>
      <c r="G58" s="86"/>
      <c r="H58" s="129">
        <v>0</v>
      </c>
      <c r="I58" s="85">
        <f t="shared" si="7"/>
        <v>2</v>
      </c>
      <c r="J58" s="88">
        <v>8.74</v>
      </c>
      <c r="K58" s="89">
        <f t="shared" si="8"/>
        <v>17.48</v>
      </c>
      <c r="L58" s="34"/>
      <c r="M58" s="34">
        <f t="shared" si="16"/>
        <v>0</v>
      </c>
      <c r="N58" s="34"/>
      <c r="O58" s="34">
        <f t="shared" si="9"/>
        <v>0</v>
      </c>
      <c r="P58" s="34"/>
      <c r="Q58" s="34">
        <f t="shared" si="10"/>
        <v>0</v>
      </c>
      <c r="R58" s="34"/>
      <c r="S58" s="34">
        <f t="shared" si="11"/>
        <v>0</v>
      </c>
      <c r="T58" s="34"/>
      <c r="U58" s="34">
        <f t="shared" si="3"/>
        <v>0</v>
      </c>
      <c r="V58" s="34"/>
      <c r="W58" s="34">
        <f t="shared" si="19"/>
        <v>0</v>
      </c>
      <c r="X58" s="34"/>
      <c r="Y58" s="34">
        <f t="shared" si="13"/>
        <v>0</v>
      </c>
      <c r="Z58" s="34"/>
      <c r="AA58" s="34">
        <f t="shared" si="4"/>
        <v>0</v>
      </c>
      <c r="AB58" s="34"/>
      <c r="AC58" s="34">
        <f t="shared" si="14"/>
        <v>0</v>
      </c>
      <c r="AD58" s="35">
        <f t="shared" si="5"/>
        <v>0</v>
      </c>
      <c r="AE58" s="35">
        <f t="shared" si="0"/>
        <v>0</v>
      </c>
      <c r="AF58" s="35">
        <f t="shared" si="1"/>
        <v>2</v>
      </c>
      <c r="AG58" s="37">
        <f t="shared" si="2"/>
        <v>17.48</v>
      </c>
      <c r="AH58" s="38"/>
      <c r="AI58" s="40"/>
      <c r="AJ58" s="41">
        <f t="shared" si="6"/>
        <v>0</v>
      </c>
      <c r="AK58" s="42" t="str">
        <f t="shared" si="18"/>
        <v>NÃO MEDIDO</v>
      </c>
      <c r="AL58" s="43"/>
    </row>
    <row r="59" spans="1:38" s="44" customFormat="1" ht="30" customHeight="1" x14ac:dyDescent="0.2">
      <c r="A59" s="44" t="s">
        <v>36</v>
      </c>
      <c r="C59" s="82" t="s">
        <v>270</v>
      </c>
      <c r="D59" s="83" t="s">
        <v>91</v>
      </c>
      <c r="E59" s="84" t="s">
        <v>337</v>
      </c>
      <c r="F59" s="85">
        <v>3</v>
      </c>
      <c r="G59" s="86"/>
      <c r="H59" s="129">
        <v>0</v>
      </c>
      <c r="I59" s="85">
        <f t="shared" si="7"/>
        <v>3</v>
      </c>
      <c r="J59" s="88">
        <v>27.54</v>
      </c>
      <c r="K59" s="89">
        <f t="shared" si="8"/>
        <v>82.62</v>
      </c>
      <c r="L59" s="34"/>
      <c r="M59" s="34">
        <f t="shared" si="16"/>
        <v>0</v>
      </c>
      <c r="N59" s="34">
        <v>2</v>
      </c>
      <c r="O59" s="34">
        <f t="shared" si="9"/>
        <v>55.08</v>
      </c>
      <c r="P59" s="34"/>
      <c r="Q59" s="34">
        <f t="shared" si="10"/>
        <v>0</v>
      </c>
      <c r="R59" s="34"/>
      <c r="S59" s="34">
        <f t="shared" si="11"/>
        <v>0</v>
      </c>
      <c r="T59" s="34"/>
      <c r="U59" s="34">
        <f t="shared" si="3"/>
        <v>0</v>
      </c>
      <c r="V59" s="34"/>
      <c r="W59" s="34">
        <f t="shared" si="19"/>
        <v>0</v>
      </c>
      <c r="X59" s="34"/>
      <c r="Y59" s="34">
        <f t="shared" si="13"/>
        <v>0</v>
      </c>
      <c r="Z59" s="34"/>
      <c r="AA59" s="34">
        <f t="shared" si="4"/>
        <v>0</v>
      </c>
      <c r="AB59" s="34"/>
      <c r="AC59" s="34">
        <f t="shared" si="14"/>
        <v>0</v>
      </c>
      <c r="AD59" s="35">
        <f t="shared" si="5"/>
        <v>2</v>
      </c>
      <c r="AE59" s="35">
        <f t="shared" si="0"/>
        <v>55.08</v>
      </c>
      <c r="AF59" s="35">
        <f t="shared" si="1"/>
        <v>1</v>
      </c>
      <c r="AG59" s="37">
        <f t="shared" si="2"/>
        <v>27.54</v>
      </c>
      <c r="AH59" s="38"/>
      <c r="AI59" s="40"/>
      <c r="AJ59" s="41">
        <f t="shared" si="6"/>
        <v>0</v>
      </c>
      <c r="AK59" s="42" t="str">
        <f t="shared" si="18"/>
        <v>NÃO MEDIDO</v>
      </c>
      <c r="AL59" s="43"/>
    </row>
    <row r="60" spans="1:38" s="44" customFormat="1" ht="30" customHeight="1" x14ac:dyDescent="0.2">
      <c r="A60" s="44" t="s">
        <v>36</v>
      </c>
      <c r="C60" s="82" t="s">
        <v>271</v>
      </c>
      <c r="D60" s="83" t="s">
        <v>92</v>
      </c>
      <c r="E60" s="84" t="s">
        <v>60</v>
      </c>
      <c r="F60" s="85">
        <v>5</v>
      </c>
      <c r="G60" s="86"/>
      <c r="H60" s="129">
        <v>0</v>
      </c>
      <c r="I60" s="85">
        <f t="shared" si="7"/>
        <v>5</v>
      </c>
      <c r="J60" s="88">
        <v>35.700000000000003</v>
      </c>
      <c r="K60" s="89">
        <f t="shared" si="8"/>
        <v>178.5</v>
      </c>
      <c r="L60" s="34">
        <v>1</v>
      </c>
      <c r="M60" s="34">
        <f>ROUND(L60*$J60,2)</f>
        <v>35.700000000000003</v>
      </c>
      <c r="N60" s="34">
        <v>1</v>
      </c>
      <c r="O60" s="34">
        <f t="shared" si="9"/>
        <v>35.700000000000003</v>
      </c>
      <c r="P60" s="34"/>
      <c r="Q60" s="34">
        <f t="shared" si="10"/>
        <v>0</v>
      </c>
      <c r="R60" s="34"/>
      <c r="S60" s="34">
        <f t="shared" si="11"/>
        <v>0</v>
      </c>
      <c r="T60" s="34"/>
      <c r="U60" s="34">
        <f t="shared" si="3"/>
        <v>0</v>
      </c>
      <c r="V60" s="34"/>
      <c r="W60" s="34">
        <f t="shared" si="19"/>
        <v>0</v>
      </c>
      <c r="X60" s="34"/>
      <c r="Y60" s="34">
        <f t="shared" si="13"/>
        <v>0</v>
      </c>
      <c r="Z60" s="34"/>
      <c r="AA60" s="34">
        <f t="shared" si="4"/>
        <v>0</v>
      </c>
      <c r="AB60" s="34"/>
      <c r="AC60" s="34">
        <f t="shared" si="14"/>
        <v>0</v>
      </c>
      <c r="AD60" s="35">
        <f t="shared" si="5"/>
        <v>2</v>
      </c>
      <c r="AE60" s="35">
        <f t="shared" si="0"/>
        <v>71.400000000000006</v>
      </c>
      <c r="AF60" s="35">
        <f t="shared" si="1"/>
        <v>3</v>
      </c>
      <c r="AG60" s="37">
        <f t="shared" si="2"/>
        <v>107.1</v>
      </c>
      <c r="AH60" s="38"/>
      <c r="AI60" s="40"/>
      <c r="AJ60" s="41">
        <f t="shared" si="6"/>
        <v>0</v>
      </c>
      <c r="AK60" s="42" t="str">
        <f t="shared" si="18"/>
        <v>NÃO MEDIDO</v>
      </c>
      <c r="AL60" s="43"/>
    </row>
    <row r="61" spans="1:38" s="44" customFormat="1" ht="39" customHeight="1" x14ac:dyDescent="0.2">
      <c r="A61" s="44" t="s">
        <v>36</v>
      </c>
      <c r="C61" s="82" t="s">
        <v>272</v>
      </c>
      <c r="D61" s="83" t="s">
        <v>93</v>
      </c>
      <c r="E61" s="84" t="s">
        <v>60</v>
      </c>
      <c r="F61" s="85">
        <v>2</v>
      </c>
      <c r="G61" s="86"/>
      <c r="H61" s="129">
        <v>0</v>
      </c>
      <c r="I61" s="85">
        <f t="shared" si="7"/>
        <v>2</v>
      </c>
      <c r="J61" s="88">
        <v>113.53</v>
      </c>
      <c r="K61" s="89">
        <f t="shared" si="8"/>
        <v>227.06</v>
      </c>
      <c r="L61" s="34"/>
      <c r="M61" s="34">
        <f t="shared" si="16"/>
        <v>0</v>
      </c>
      <c r="N61" s="34">
        <v>1</v>
      </c>
      <c r="O61" s="34">
        <f t="shared" si="9"/>
        <v>113.53</v>
      </c>
      <c r="P61" s="34"/>
      <c r="Q61" s="34">
        <f t="shared" si="10"/>
        <v>0</v>
      </c>
      <c r="R61" s="34"/>
      <c r="S61" s="34">
        <f t="shared" si="11"/>
        <v>0</v>
      </c>
      <c r="T61" s="34"/>
      <c r="U61" s="34">
        <f t="shared" si="3"/>
        <v>0</v>
      </c>
      <c r="V61" s="34"/>
      <c r="W61" s="34">
        <f t="shared" si="19"/>
        <v>0</v>
      </c>
      <c r="X61" s="34"/>
      <c r="Y61" s="34">
        <f t="shared" si="13"/>
        <v>0</v>
      </c>
      <c r="Z61" s="34"/>
      <c r="AA61" s="34">
        <f t="shared" si="4"/>
        <v>0</v>
      </c>
      <c r="AB61" s="34"/>
      <c r="AC61" s="34">
        <f t="shared" si="14"/>
        <v>0</v>
      </c>
      <c r="AD61" s="35">
        <f t="shared" si="5"/>
        <v>1</v>
      </c>
      <c r="AE61" s="35">
        <f t="shared" si="0"/>
        <v>113.53</v>
      </c>
      <c r="AF61" s="35">
        <f t="shared" si="1"/>
        <v>1</v>
      </c>
      <c r="AG61" s="37">
        <f t="shared" si="2"/>
        <v>113.53</v>
      </c>
      <c r="AH61" s="38"/>
      <c r="AI61" s="40"/>
      <c r="AJ61" s="41">
        <f t="shared" si="6"/>
        <v>0</v>
      </c>
      <c r="AK61" s="42" t="str">
        <f t="shared" si="18"/>
        <v>NÃO MEDIDO</v>
      </c>
      <c r="AL61" s="43"/>
    </row>
    <row r="62" spans="1:38" s="44" customFormat="1" ht="38.25" customHeight="1" x14ac:dyDescent="0.2">
      <c r="A62" s="44" t="s">
        <v>36</v>
      </c>
      <c r="C62" s="82" t="s">
        <v>273</v>
      </c>
      <c r="D62" s="83" t="s">
        <v>274</v>
      </c>
      <c r="E62" s="84" t="s">
        <v>60</v>
      </c>
      <c r="F62" s="85">
        <v>2</v>
      </c>
      <c r="G62" s="86"/>
      <c r="H62" s="129">
        <v>0</v>
      </c>
      <c r="I62" s="85">
        <f t="shared" si="7"/>
        <v>2</v>
      </c>
      <c r="J62" s="88">
        <v>30.33</v>
      </c>
      <c r="K62" s="89">
        <f t="shared" si="8"/>
        <v>60.66</v>
      </c>
      <c r="L62" s="34"/>
      <c r="M62" s="34">
        <f t="shared" si="16"/>
        <v>0</v>
      </c>
      <c r="N62" s="34"/>
      <c r="O62" s="34">
        <f t="shared" si="9"/>
        <v>0</v>
      </c>
      <c r="P62" s="34"/>
      <c r="Q62" s="34">
        <f t="shared" si="10"/>
        <v>0</v>
      </c>
      <c r="R62" s="34"/>
      <c r="S62" s="34">
        <f t="shared" si="11"/>
        <v>0</v>
      </c>
      <c r="T62" s="34"/>
      <c r="U62" s="34">
        <f t="shared" si="3"/>
        <v>0</v>
      </c>
      <c r="V62" s="34"/>
      <c r="W62" s="34">
        <f t="shared" si="19"/>
        <v>0</v>
      </c>
      <c r="X62" s="34"/>
      <c r="Y62" s="34">
        <f t="shared" si="13"/>
        <v>0</v>
      </c>
      <c r="Z62" s="34"/>
      <c r="AA62" s="34">
        <f t="shared" si="4"/>
        <v>0</v>
      </c>
      <c r="AB62" s="34"/>
      <c r="AC62" s="34">
        <f t="shared" si="14"/>
        <v>0</v>
      </c>
      <c r="AD62" s="35">
        <f t="shared" si="5"/>
        <v>0</v>
      </c>
      <c r="AE62" s="35">
        <f t="shared" si="0"/>
        <v>0</v>
      </c>
      <c r="AF62" s="35">
        <f t="shared" si="1"/>
        <v>2</v>
      </c>
      <c r="AG62" s="37">
        <f t="shared" si="2"/>
        <v>60.66</v>
      </c>
      <c r="AH62" s="38"/>
      <c r="AI62" s="40"/>
      <c r="AJ62" s="41">
        <f t="shared" si="6"/>
        <v>0</v>
      </c>
      <c r="AK62" s="42" t="str">
        <f t="shared" si="18"/>
        <v>NÃO MEDIDO</v>
      </c>
      <c r="AL62" s="43"/>
    </row>
    <row r="63" spans="1:38" s="44" customFormat="1" ht="109.5" customHeight="1" x14ac:dyDescent="0.2">
      <c r="A63" s="44" t="s">
        <v>36</v>
      </c>
      <c r="C63" s="82" t="s">
        <v>275</v>
      </c>
      <c r="D63" s="83" t="s">
        <v>276</v>
      </c>
      <c r="E63" s="84" t="s">
        <v>60</v>
      </c>
      <c r="F63" s="85">
        <v>11</v>
      </c>
      <c r="G63" s="86"/>
      <c r="H63" s="129">
        <v>0</v>
      </c>
      <c r="I63" s="85">
        <f t="shared" si="7"/>
        <v>11</v>
      </c>
      <c r="J63" s="88">
        <v>11.2</v>
      </c>
      <c r="K63" s="89">
        <f t="shared" si="8"/>
        <v>123.2</v>
      </c>
      <c r="L63" s="34"/>
      <c r="M63" s="34">
        <f t="shared" si="16"/>
        <v>0</v>
      </c>
      <c r="N63" s="34"/>
      <c r="O63" s="34">
        <f t="shared" si="9"/>
        <v>0</v>
      </c>
      <c r="P63" s="34"/>
      <c r="Q63" s="34">
        <f t="shared" si="10"/>
        <v>0</v>
      </c>
      <c r="R63" s="34"/>
      <c r="S63" s="34">
        <f t="shared" si="11"/>
        <v>0</v>
      </c>
      <c r="T63" s="34"/>
      <c r="U63" s="34">
        <f t="shared" si="3"/>
        <v>0</v>
      </c>
      <c r="V63" s="34"/>
      <c r="W63" s="34">
        <f t="shared" si="19"/>
        <v>0</v>
      </c>
      <c r="X63" s="34"/>
      <c r="Y63" s="34">
        <f t="shared" si="13"/>
        <v>0</v>
      </c>
      <c r="Z63" s="34"/>
      <c r="AA63" s="34">
        <f t="shared" si="4"/>
        <v>0</v>
      </c>
      <c r="AB63" s="34"/>
      <c r="AC63" s="34">
        <f t="shared" si="14"/>
        <v>0</v>
      </c>
      <c r="AD63" s="35">
        <f t="shared" si="5"/>
        <v>0</v>
      </c>
      <c r="AE63" s="35">
        <f t="shared" si="0"/>
        <v>0</v>
      </c>
      <c r="AF63" s="35">
        <f t="shared" si="1"/>
        <v>11</v>
      </c>
      <c r="AG63" s="37">
        <f t="shared" si="2"/>
        <v>123.2</v>
      </c>
      <c r="AH63" s="38"/>
      <c r="AI63" s="40"/>
      <c r="AJ63" s="41">
        <f t="shared" si="6"/>
        <v>0</v>
      </c>
      <c r="AK63" s="42" t="str">
        <f t="shared" si="18"/>
        <v>NÃO MEDIDO</v>
      </c>
      <c r="AL63" s="43"/>
    </row>
    <row r="64" spans="1:38" s="44" customFormat="1" ht="42.75" customHeight="1" x14ac:dyDescent="0.2">
      <c r="A64" s="44" t="s">
        <v>36</v>
      </c>
      <c r="C64" s="82" t="s">
        <v>277</v>
      </c>
      <c r="D64" s="83" t="s">
        <v>94</v>
      </c>
      <c r="E64" s="84" t="s">
        <v>60</v>
      </c>
      <c r="F64" s="85">
        <v>55</v>
      </c>
      <c r="G64" s="86"/>
      <c r="H64" s="129">
        <v>0</v>
      </c>
      <c r="I64" s="85">
        <f t="shared" si="7"/>
        <v>55</v>
      </c>
      <c r="J64" s="88">
        <v>24.75</v>
      </c>
      <c r="K64" s="89">
        <f t="shared" si="8"/>
        <v>1361.25</v>
      </c>
      <c r="L64" s="34"/>
      <c r="M64" s="34">
        <f t="shared" si="16"/>
        <v>0</v>
      </c>
      <c r="N64" s="34"/>
      <c r="O64" s="34">
        <f t="shared" si="9"/>
        <v>0</v>
      </c>
      <c r="P64" s="34"/>
      <c r="Q64" s="34">
        <f t="shared" si="10"/>
        <v>0</v>
      </c>
      <c r="R64" s="34"/>
      <c r="S64" s="34">
        <f t="shared" si="11"/>
        <v>0</v>
      </c>
      <c r="T64" s="34"/>
      <c r="U64" s="34">
        <f t="shared" si="3"/>
        <v>0</v>
      </c>
      <c r="V64" s="34"/>
      <c r="W64" s="34">
        <f t="shared" si="19"/>
        <v>0</v>
      </c>
      <c r="X64" s="34"/>
      <c r="Y64" s="34">
        <f t="shared" si="13"/>
        <v>0</v>
      </c>
      <c r="Z64" s="34"/>
      <c r="AA64" s="34">
        <f t="shared" si="4"/>
        <v>0</v>
      </c>
      <c r="AB64" s="34"/>
      <c r="AC64" s="34">
        <f t="shared" si="14"/>
        <v>0</v>
      </c>
      <c r="AD64" s="35">
        <f t="shared" si="5"/>
        <v>0</v>
      </c>
      <c r="AE64" s="35">
        <f t="shared" si="0"/>
        <v>0</v>
      </c>
      <c r="AF64" s="35">
        <f t="shared" si="1"/>
        <v>55</v>
      </c>
      <c r="AG64" s="37">
        <f t="shared" si="2"/>
        <v>1361.25</v>
      </c>
      <c r="AH64" s="38"/>
      <c r="AI64" s="40"/>
      <c r="AJ64" s="41">
        <f t="shared" si="6"/>
        <v>0</v>
      </c>
      <c r="AK64" s="42" t="str">
        <f t="shared" si="18"/>
        <v>NÃO MEDIDO</v>
      </c>
      <c r="AL64" s="43"/>
    </row>
    <row r="65" spans="1:38" s="44" customFormat="1" ht="93" customHeight="1" x14ac:dyDescent="0.2">
      <c r="A65" s="44" t="s">
        <v>36</v>
      </c>
      <c r="C65" s="82" t="s">
        <v>278</v>
      </c>
      <c r="D65" s="83" t="s">
        <v>279</v>
      </c>
      <c r="E65" s="84" t="s">
        <v>60</v>
      </c>
      <c r="F65" s="85">
        <v>5</v>
      </c>
      <c r="G65" s="86"/>
      <c r="H65" s="129">
        <v>0</v>
      </c>
      <c r="I65" s="85">
        <f t="shared" si="7"/>
        <v>5</v>
      </c>
      <c r="J65" s="88">
        <v>7.77</v>
      </c>
      <c r="K65" s="89">
        <f t="shared" si="8"/>
        <v>38.85</v>
      </c>
      <c r="L65" s="34"/>
      <c r="M65" s="34">
        <f t="shared" si="16"/>
        <v>0</v>
      </c>
      <c r="N65" s="34"/>
      <c r="O65" s="34">
        <f t="shared" si="9"/>
        <v>0</v>
      </c>
      <c r="P65" s="34"/>
      <c r="Q65" s="34">
        <f t="shared" si="10"/>
        <v>0</v>
      </c>
      <c r="R65" s="34"/>
      <c r="S65" s="34">
        <f t="shared" si="11"/>
        <v>0</v>
      </c>
      <c r="T65" s="34"/>
      <c r="U65" s="34">
        <f t="shared" si="3"/>
        <v>0</v>
      </c>
      <c r="V65" s="34"/>
      <c r="W65" s="34">
        <f t="shared" si="19"/>
        <v>0</v>
      </c>
      <c r="X65" s="34"/>
      <c r="Y65" s="34">
        <f t="shared" si="13"/>
        <v>0</v>
      </c>
      <c r="Z65" s="34"/>
      <c r="AA65" s="34">
        <f t="shared" si="4"/>
        <v>0</v>
      </c>
      <c r="AB65" s="34"/>
      <c r="AC65" s="34">
        <f t="shared" si="14"/>
        <v>0</v>
      </c>
      <c r="AD65" s="35">
        <f t="shared" si="5"/>
        <v>0</v>
      </c>
      <c r="AE65" s="35">
        <f t="shared" si="0"/>
        <v>0</v>
      </c>
      <c r="AF65" s="35">
        <f t="shared" si="1"/>
        <v>5</v>
      </c>
      <c r="AG65" s="37">
        <f t="shared" si="2"/>
        <v>38.85</v>
      </c>
      <c r="AH65" s="38"/>
      <c r="AI65" s="40"/>
      <c r="AJ65" s="41">
        <f t="shared" si="6"/>
        <v>0</v>
      </c>
      <c r="AK65" s="42" t="str">
        <f t="shared" si="18"/>
        <v>NÃO MEDIDO</v>
      </c>
      <c r="AL65" s="43"/>
    </row>
    <row r="66" spans="1:38" s="44" customFormat="1" ht="93.75" customHeight="1" x14ac:dyDescent="0.2">
      <c r="A66" s="44" t="s">
        <v>36</v>
      </c>
      <c r="C66" s="82" t="s">
        <v>280</v>
      </c>
      <c r="D66" s="83" t="s">
        <v>281</v>
      </c>
      <c r="E66" s="84" t="s">
        <v>60</v>
      </c>
      <c r="F66" s="85">
        <v>23</v>
      </c>
      <c r="G66" s="86"/>
      <c r="H66" s="129">
        <v>0</v>
      </c>
      <c r="I66" s="85">
        <f t="shared" si="7"/>
        <v>23</v>
      </c>
      <c r="J66" s="88">
        <v>7.77</v>
      </c>
      <c r="K66" s="89">
        <f t="shared" si="8"/>
        <v>178.71</v>
      </c>
      <c r="L66" s="34"/>
      <c r="M66" s="34">
        <f t="shared" si="16"/>
        <v>0</v>
      </c>
      <c r="N66" s="34"/>
      <c r="O66" s="34">
        <f t="shared" si="9"/>
        <v>0</v>
      </c>
      <c r="P66" s="34"/>
      <c r="Q66" s="34">
        <f t="shared" si="10"/>
        <v>0</v>
      </c>
      <c r="R66" s="34"/>
      <c r="S66" s="34">
        <f t="shared" si="11"/>
        <v>0</v>
      </c>
      <c r="T66" s="34"/>
      <c r="U66" s="34">
        <f t="shared" si="3"/>
        <v>0</v>
      </c>
      <c r="V66" s="34"/>
      <c r="W66" s="34">
        <f t="shared" si="19"/>
        <v>0</v>
      </c>
      <c r="X66" s="34"/>
      <c r="Y66" s="34">
        <f t="shared" si="13"/>
        <v>0</v>
      </c>
      <c r="Z66" s="34"/>
      <c r="AA66" s="34">
        <f t="shared" si="4"/>
        <v>0</v>
      </c>
      <c r="AB66" s="34"/>
      <c r="AC66" s="34">
        <f t="shared" si="14"/>
        <v>0</v>
      </c>
      <c r="AD66" s="35">
        <f t="shared" si="5"/>
        <v>0</v>
      </c>
      <c r="AE66" s="35">
        <f t="shared" si="0"/>
        <v>0</v>
      </c>
      <c r="AF66" s="35">
        <f t="shared" si="1"/>
        <v>23</v>
      </c>
      <c r="AG66" s="37">
        <f t="shared" si="2"/>
        <v>178.71</v>
      </c>
      <c r="AH66" s="38"/>
      <c r="AI66" s="40"/>
      <c r="AJ66" s="41">
        <f t="shared" si="6"/>
        <v>0</v>
      </c>
      <c r="AK66" s="42" t="str">
        <f t="shared" si="18"/>
        <v>NÃO MEDIDO</v>
      </c>
      <c r="AL66" s="43"/>
    </row>
    <row r="67" spans="1:38" s="44" customFormat="1" ht="30" customHeight="1" x14ac:dyDescent="0.2">
      <c r="A67" s="6" t="s">
        <v>32</v>
      </c>
      <c r="B67" s="6"/>
      <c r="C67" s="82">
        <v>20700</v>
      </c>
      <c r="D67" s="83" t="s">
        <v>95</v>
      </c>
      <c r="E67" s="84"/>
      <c r="F67" s="85"/>
      <c r="G67" s="86"/>
      <c r="H67" s="129">
        <v>0</v>
      </c>
      <c r="I67" s="85">
        <f t="shared" si="7"/>
        <v>0</v>
      </c>
      <c r="J67" s="88"/>
      <c r="K67" s="89">
        <f t="shared" si="8"/>
        <v>0</v>
      </c>
      <c r="L67" s="34"/>
      <c r="M67" s="34">
        <f t="shared" si="16"/>
        <v>0</v>
      </c>
      <c r="N67" s="34"/>
      <c r="O67" s="34">
        <f t="shared" si="9"/>
        <v>0</v>
      </c>
      <c r="P67" s="34"/>
      <c r="Q67" s="34">
        <f t="shared" si="10"/>
        <v>0</v>
      </c>
      <c r="R67" s="34"/>
      <c r="S67" s="34">
        <f t="shared" si="11"/>
        <v>0</v>
      </c>
      <c r="T67" s="34"/>
      <c r="U67" s="34">
        <f t="shared" si="3"/>
        <v>0</v>
      </c>
      <c r="V67" s="34"/>
      <c r="W67" s="34">
        <f t="shared" si="19"/>
        <v>0</v>
      </c>
      <c r="X67" s="34"/>
      <c r="Y67" s="34">
        <f t="shared" si="13"/>
        <v>0</v>
      </c>
      <c r="Z67" s="34"/>
      <c r="AA67" s="34">
        <f t="shared" si="4"/>
        <v>0</v>
      </c>
      <c r="AB67" s="34"/>
      <c r="AC67" s="34">
        <f t="shared" si="14"/>
        <v>0</v>
      </c>
      <c r="AD67" s="35">
        <f t="shared" si="5"/>
        <v>0</v>
      </c>
      <c r="AE67" s="35">
        <f t="shared" si="0"/>
        <v>0</v>
      </c>
      <c r="AF67" s="35">
        <f t="shared" si="1"/>
        <v>0</v>
      </c>
      <c r="AG67" s="37">
        <f t="shared" si="2"/>
        <v>0</v>
      </c>
      <c r="AH67" s="38"/>
      <c r="AI67" s="40"/>
      <c r="AJ67" s="41">
        <f t="shared" si="6"/>
        <v>0</v>
      </c>
      <c r="AK67" s="118" t="str">
        <f>IF(COUNTIF(AK68:AK122,"MEDIDO")&lt;&gt;0,"MEDIDO","NÃO MEDIDO")</f>
        <v>MEDIDO</v>
      </c>
      <c r="AL67" s="43"/>
    </row>
    <row r="68" spans="1:38" s="44" customFormat="1" ht="43.5" customHeight="1" x14ac:dyDescent="0.2">
      <c r="A68" s="44" t="s">
        <v>36</v>
      </c>
      <c r="C68" s="82" t="s">
        <v>127</v>
      </c>
      <c r="D68" s="83" t="s">
        <v>128</v>
      </c>
      <c r="E68" s="84" t="s">
        <v>60</v>
      </c>
      <c r="F68" s="85">
        <v>7</v>
      </c>
      <c r="G68" s="86"/>
      <c r="H68" s="129">
        <v>0</v>
      </c>
      <c r="I68" s="85">
        <f t="shared" si="7"/>
        <v>7</v>
      </c>
      <c r="J68" s="88">
        <v>14.42</v>
      </c>
      <c r="K68" s="89">
        <f t="shared" si="8"/>
        <v>100.94</v>
      </c>
      <c r="L68" s="34"/>
      <c r="M68" s="34">
        <f t="shared" si="16"/>
        <v>0</v>
      </c>
      <c r="N68" s="34"/>
      <c r="O68" s="34">
        <f t="shared" si="9"/>
        <v>0</v>
      </c>
      <c r="P68" s="34"/>
      <c r="Q68" s="34">
        <f t="shared" si="10"/>
        <v>0</v>
      </c>
      <c r="R68" s="34"/>
      <c r="S68" s="34">
        <f t="shared" si="11"/>
        <v>0</v>
      </c>
      <c r="T68" s="34"/>
      <c r="U68" s="34">
        <f t="shared" si="3"/>
        <v>0</v>
      </c>
      <c r="V68" s="34"/>
      <c r="W68" s="34">
        <f t="shared" si="19"/>
        <v>0</v>
      </c>
      <c r="X68" s="34"/>
      <c r="Y68" s="34">
        <f t="shared" si="13"/>
        <v>0</v>
      </c>
      <c r="Z68" s="34"/>
      <c r="AA68" s="34">
        <f t="shared" si="4"/>
        <v>0</v>
      </c>
      <c r="AB68" s="34"/>
      <c r="AC68" s="34">
        <f t="shared" si="14"/>
        <v>0</v>
      </c>
      <c r="AD68" s="35">
        <f t="shared" si="5"/>
        <v>0</v>
      </c>
      <c r="AE68" s="35">
        <f t="shared" si="0"/>
        <v>0</v>
      </c>
      <c r="AF68" s="35">
        <f t="shared" si="1"/>
        <v>7</v>
      </c>
      <c r="AG68" s="37">
        <f t="shared" si="2"/>
        <v>100.94</v>
      </c>
      <c r="AH68" s="38"/>
      <c r="AI68" s="40"/>
      <c r="AJ68" s="41">
        <f t="shared" si="6"/>
        <v>0</v>
      </c>
      <c r="AK68" s="42" t="str">
        <f t="shared" ref="AK68:AK122" si="20">IF(AJ68&lt;&gt;0,"MEDIDO","NÃO MEDIDO")</f>
        <v>NÃO MEDIDO</v>
      </c>
      <c r="AL68" s="43"/>
    </row>
    <row r="69" spans="1:38" s="44" customFormat="1" ht="59.25" customHeight="1" x14ac:dyDescent="0.2">
      <c r="A69" s="44" t="s">
        <v>36</v>
      </c>
      <c r="C69" s="82" t="s">
        <v>129</v>
      </c>
      <c r="D69" s="83" t="s">
        <v>130</v>
      </c>
      <c r="E69" s="84" t="s">
        <v>60</v>
      </c>
      <c r="F69" s="85">
        <v>7</v>
      </c>
      <c r="G69" s="86"/>
      <c r="H69" s="129">
        <v>0</v>
      </c>
      <c r="I69" s="85">
        <f t="shared" si="7"/>
        <v>7</v>
      </c>
      <c r="J69" s="88">
        <v>10.08</v>
      </c>
      <c r="K69" s="89">
        <f t="shared" si="8"/>
        <v>70.56</v>
      </c>
      <c r="L69" s="34"/>
      <c r="M69" s="34">
        <f t="shared" si="16"/>
        <v>0</v>
      </c>
      <c r="N69" s="34"/>
      <c r="O69" s="34">
        <f t="shared" si="9"/>
        <v>0</v>
      </c>
      <c r="P69" s="34"/>
      <c r="Q69" s="34">
        <f t="shared" si="10"/>
        <v>0</v>
      </c>
      <c r="R69" s="34"/>
      <c r="S69" s="34">
        <f t="shared" si="11"/>
        <v>0</v>
      </c>
      <c r="T69" s="34"/>
      <c r="U69" s="34">
        <f t="shared" si="3"/>
        <v>0</v>
      </c>
      <c r="V69" s="34"/>
      <c r="W69" s="34">
        <f t="shared" si="19"/>
        <v>0</v>
      </c>
      <c r="X69" s="34"/>
      <c r="Y69" s="34">
        <f t="shared" si="13"/>
        <v>0</v>
      </c>
      <c r="Z69" s="34"/>
      <c r="AA69" s="34">
        <f t="shared" si="4"/>
        <v>0</v>
      </c>
      <c r="AB69" s="34"/>
      <c r="AC69" s="34">
        <f t="shared" si="14"/>
        <v>0</v>
      </c>
      <c r="AD69" s="35">
        <f t="shared" si="5"/>
        <v>0</v>
      </c>
      <c r="AE69" s="35">
        <f t="shared" si="0"/>
        <v>0</v>
      </c>
      <c r="AF69" s="35">
        <f t="shared" si="1"/>
        <v>7</v>
      </c>
      <c r="AG69" s="37">
        <f t="shared" si="2"/>
        <v>70.56</v>
      </c>
      <c r="AH69" s="38"/>
      <c r="AI69" s="40"/>
      <c r="AJ69" s="41">
        <f t="shared" si="6"/>
        <v>0</v>
      </c>
      <c r="AK69" s="42" t="str">
        <f t="shared" si="20"/>
        <v>NÃO MEDIDO</v>
      </c>
      <c r="AL69" s="43"/>
    </row>
    <row r="70" spans="1:38" s="44" customFormat="1" ht="39.75" customHeight="1" x14ac:dyDescent="0.2">
      <c r="A70" s="44" t="s">
        <v>36</v>
      </c>
      <c r="C70" s="82" t="s">
        <v>211</v>
      </c>
      <c r="D70" s="83" t="s">
        <v>282</v>
      </c>
      <c r="E70" s="84" t="s">
        <v>60</v>
      </c>
      <c r="F70" s="85">
        <v>1</v>
      </c>
      <c r="G70" s="86"/>
      <c r="H70" s="129">
        <v>0</v>
      </c>
      <c r="I70" s="85">
        <f t="shared" si="7"/>
        <v>1</v>
      </c>
      <c r="J70" s="88">
        <v>14.57</v>
      </c>
      <c r="K70" s="89">
        <f t="shared" si="8"/>
        <v>14.57</v>
      </c>
      <c r="L70" s="34"/>
      <c r="M70" s="34">
        <f t="shared" si="16"/>
        <v>0</v>
      </c>
      <c r="N70" s="34">
        <v>1</v>
      </c>
      <c r="O70" s="34">
        <f t="shared" si="9"/>
        <v>14.57</v>
      </c>
      <c r="P70" s="34"/>
      <c r="Q70" s="34">
        <f t="shared" si="10"/>
        <v>0</v>
      </c>
      <c r="R70" s="34"/>
      <c r="S70" s="34">
        <f t="shared" si="11"/>
        <v>0</v>
      </c>
      <c r="T70" s="34"/>
      <c r="U70" s="34">
        <f t="shared" si="3"/>
        <v>0</v>
      </c>
      <c r="V70" s="34"/>
      <c r="W70" s="34">
        <f t="shared" si="19"/>
        <v>0</v>
      </c>
      <c r="X70" s="34"/>
      <c r="Y70" s="34">
        <f t="shared" si="13"/>
        <v>0</v>
      </c>
      <c r="Z70" s="34"/>
      <c r="AA70" s="34">
        <f t="shared" si="4"/>
        <v>0</v>
      </c>
      <c r="AB70" s="34"/>
      <c r="AC70" s="34">
        <f t="shared" si="14"/>
        <v>0</v>
      </c>
      <c r="AD70" s="35">
        <f t="shared" si="5"/>
        <v>1</v>
      </c>
      <c r="AE70" s="35">
        <f t="shared" si="0"/>
        <v>14.57</v>
      </c>
      <c r="AF70" s="35">
        <f t="shared" si="1"/>
        <v>0</v>
      </c>
      <c r="AG70" s="37">
        <f t="shared" si="2"/>
        <v>0</v>
      </c>
      <c r="AH70" s="38"/>
      <c r="AI70" s="40"/>
      <c r="AJ70" s="41">
        <f t="shared" si="6"/>
        <v>0</v>
      </c>
      <c r="AK70" s="42" t="str">
        <f t="shared" si="20"/>
        <v>NÃO MEDIDO</v>
      </c>
      <c r="AL70" s="43"/>
    </row>
    <row r="71" spans="1:38" s="44" customFormat="1" ht="48.75" customHeight="1" x14ac:dyDescent="0.2">
      <c r="A71" s="44" t="s">
        <v>36</v>
      </c>
      <c r="C71" s="82" t="s">
        <v>131</v>
      </c>
      <c r="D71" s="83" t="s">
        <v>283</v>
      </c>
      <c r="E71" s="84" t="s">
        <v>60</v>
      </c>
      <c r="F71" s="85">
        <v>30</v>
      </c>
      <c r="G71" s="86"/>
      <c r="H71" s="129">
        <v>30</v>
      </c>
      <c r="I71" s="85">
        <f t="shared" si="7"/>
        <v>60</v>
      </c>
      <c r="J71" s="88">
        <v>3.43</v>
      </c>
      <c r="K71" s="89">
        <f t="shared" si="8"/>
        <v>205.8</v>
      </c>
      <c r="L71" s="34">
        <v>30</v>
      </c>
      <c r="M71" s="34">
        <f>ROUND(L71*$J71,2)</f>
        <v>102.9</v>
      </c>
      <c r="N71" s="34"/>
      <c r="O71" s="34">
        <f t="shared" si="9"/>
        <v>0</v>
      </c>
      <c r="P71" s="34"/>
      <c r="Q71" s="34">
        <f t="shared" si="10"/>
        <v>0</v>
      </c>
      <c r="R71" s="34"/>
      <c r="S71" s="34">
        <f t="shared" si="11"/>
        <v>0</v>
      </c>
      <c r="T71" s="34"/>
      <c r="U71" s="34">
        <f t="shared" si="3"/>
        <v>0</v>
      </c>
      <c r="V71" s="34"/>
      <c r="W71" s="34">
        <f t="shared" si="19"/>
        <v>0</v>
      </c>
      <c r="X71" s="34"/>
      <c r="Y71" s="34">
        <f t="shared" si="13"/>
        <v>0</v>
      </c>
      <c r="Z71" s="34"/>
      <c r="AA71" s="34">
        <f t="shared" si="4"/>
        <v>0</v>
      </c>
      <c r="AB71" s="34">
        <v>30</v>
      </c>
      <c r="AC71" s="34">
        <f t="shared" si="14"/>
        <v>102.9</v>
      </c>
      <c r="AD71" s="35">
        <f t="shared" si="5"/>
        <v>60</v>
      </c>
      <c r="AE71" s="35">
        <f t="shared" si="0"/>
        <v>205.8</v>
      </c>
      <c r="AF71" s="35">
        <f t="shared" si="1"/>
        <v>0</v>
      </c>
      <c r="AG71" s="37">
        <f t="shared" si="2"/>
        <v>0</v>
      </c>
      <c r="AH71" s="38"/>
      <c r="AI71" s="40"/>
      <c r="AJ71" s="41">
        <f t="shared" si="6"/>
        <v>30</v>
      </c>
      <c r="AK71" s="42" t="str">
        <f t="shared" si="20"/>
        <v>MEDIDO</v>
      </c>
      <c r="AL71" s="43"/>
    </row>
    <row r="72" spans="1:38" s="44" customFormat="1" ht="47.25" customHeight="1" x14ac:dyDescent="0.2">
      <c r="A72" s="44" t="s">
        <v>36</v>
      </c>
      <c r="C72" s="82" t="s">
        <v>212</v>
      </c>
      <c r="D72" s="83" t="s">
        <v>213</v>
      </c>
      <c r="E72" s="84" t="s">
        <v>60</v>
      </c>
      <c r="F72" s="85">
        <v>10</v>
      </c>
      <c r="G72" s="86"/>
      <c r="H72" s="129">
        <v>0</v>
      </c>
      <c r="I72" s="85">
        <f t="shared" si="7"/>
        <v>10</v>
      </c>
      <c r="J72" s="88">
        <v>4.32</v>
      </c>
      <c r="K72" s="89">
        <f t="shared" si="8"/>
        <v>43.2</v>
      </c>
      <c r="L72" s="34"/>
      <c r="M72" s="34">
        <f t="shared" si="16"/>
        <v>0</v>
      </c>
      <c r="N72" s="34"/>
      <c r="O72" s="34">
        <f t="shared" si="9"/>
        <v>0</v>
      </c>
      <c r="P72" s="34"/>
      <c r="Q72" s="34">
        <f t="shared" si="10"/>
        <v>0</v>
      </c>
      <c r="R72" s="34"/>
      <c r="S72" s="34">
        <f t="shared" si="11"/>
        <v>0</v>
      </c>
      <c r="T72" s="34"/>
      <c r="U72" s="34">
        <f t="shared" si="3"/>
        <v>0</v>
      </c>
      <c r="V72" s="34"/>
      <c r="W72" s="34">
        <f t="shared" si="19"/>
        <v>0</v>
      </c>
      <c r="X72" s="34"/>
      <c r="Y72" s="34">
        <f t="shared" si="13"/>
        <v>0</v>
      </c>
      <c r="Z72" s="34"/>
      <c r="AA72" s="34">
        <f t="shared" si="4"/>
        <v>0</v>
      </c>
      <c r="AB72" s="34"/>
      <c r="AC72" s="34">
        <f t="shared" si="14"/>
        <v>0</v>
      </c>
      <c r="AD72" s="35">
        <f t="shared" si="5"/>
        <v>0</v>
      </c>
      <c r="AE72" s="35">
        <f t="shared" si="0"/>
        <v>0</v>
      </c>
      <c r="AF72" s="35">
        <f t="shared" si="1"/>
        <v>10</v>
      </c>
      <c r="AG72" s="37">
        <f t="shared" si="2"/>
        <v>43.2</v>
      </c>
      <c r="AH72" s="38"/>
      <c r="AI72" s="40"/>
      <c r="AJ72" s="41">
        <f t="shared" si="6"/>
        <v>0</v>
      </c>
      <c r="AK72" s="42" t="str">
        <f t="shared" si="20"/>
        <v>NÃO MEDIDO</v>
      </c>
      <c r="AL72" s="43"/>
    </row>
    <row r="73" spans="1:38" s="44" customFormat="1" ht="39.75" customHeight="1" x14ac:dyDescent="0.2">
      <c r="A73" s="44" t="s">
        <v>36</v>
      </c>
      <c r="C73" s="82" t="s">
        <v>284</v>
      </c>
      <c r="D73" s="83" t="s">
        <v>285</v>
      </c>
      <c r="E73" s="84" t="s">
        <v>60</v>
      </c>
      <c r="F73" s="85">
        <v>30</v>
      </c>
      <c r="G73" s="86"/>
      <c r="H73" s="129">
        <v>0</v>
      </c>
      <c r="I73" s="85">
        <f t="shared" si="7"/>
        <v>30</v>
      </c>
      <c r="J73" s="88">
        <v>8.74</v>
      </c>
      <c r="K73" s="89">
        <f t="shared" si="8"/>
        <v>262.2</v>
      </c>
      <c r="L73" s="34"/>
      <c r="M73" s="34">
        <f t="shared" si="16"/>
        <v>0</v>
      </c>
      <c r="N73" s="34"/>
      <c r="O73" s="34">
        <f t="shared" si="9"/>
        <v>0</v>
      </c>
      <c r="P73" s="34"/>
      <c r="Q73" s="34">
        <f t="shared" si="10"/>
        <v>0</v>
      </c>
      <c r="R73" s="34"/>
      <c r="S73" s="34">
        <f t="shared" si="11"/>
        <v>0</v>
      </c>
      <c r="T73" s="34"/>
      <c r="U73" s="34">
        <f t="shared" si="3"/>
        <v>0</v>
      </c>
      <c r="V73" s="34"/>
      <c r="W73" s="34">
        <f t="shared" si="19"/>
        <v>0</v>
      </c>
      <c r="X73" s="34"/>
      <c r="Y73" s="34">
        <f t="shared" si="13"/>
        <v>0</v>
      </c>
      <c r="Z73" s="34"/>
      <c r="AA73" s="34">
        <f t="shared" si="4"/>
        <v>0</v>
      </c>
      <c r="AB73" s="34"/>
      <c r="AC73" s="34">
        <f t="shared" si="14"/>
        <v>0</v>
      </c>
      <c r="AD73" s="35">
        <f t="shared" si="5"/>
        <v>0</v>
      </c>
      <c r="AE73" s="35">
        <f t="shared" si="0"/>
        <v>0</v>
      </c>
      <c r="AF73" s="35">
        <f t="shared" si="1"/>
        <v>30</v>
      </c>
      <c r="AG73" s="37">
        <f t="shared" si="2"/>
        <v>262.2</v>
      </c>
      <c r="AH73" s="38"/>
      <c r="AI73" s="40"/>
      <c r="AJ73" s="41">
        <f t="shared" si="6"/>
        <v>0</v>
      </c>
      <c r="AK73" s="42" t="str">
        <f t="shared" si="20"/>
        <v>NÃO MEDIDO</v>
      </c>
      <c r="AL73" s="43"/>
    </row>
    <row r="74" spans="1:38" s="44" customFormat="1" ht="39.75" customHeight="1" x14ac:dyDescent="0.2">
      <c r="A74" s="44" t="s">
        <v>36</v>
      </c>
      <c r="C74" s="82" t="s">
        <v>132</v>
      </c>
      <c r="D74" s="83" t="s">
        <v>133</v>
      </c>
      <c r="E74" s="84" t="s">
        <v>60</v>
      </c>
      <c r="F74" s="85">
        <v>35</v>
      </c>
      <c r="G74" s="86"/>
      <c r="H74" s="129">
        <v>0</v>
      </c>
      <c r="I74" s="85">
        <f t="shared" si="7"/>
        <v>35</v>
      </c>
      <c r="J74" s="88">
        <v>10.220000000000001</v>
      </c>
      <c r="K74" s="89">
        <f t="shared" si="8"/>
        <v>357.7</v>
      </c>
      <c r="L74" s="34"/>
      <c r="M74" s="34">
        <f t="shared" si="16"/>
        <v>0</v>
      </c>
      <c r="N74" s="34">
        <v>11</v>
      </c>
      <c r="O74" s="34">
        <f t="shared" si="9"/>
        <v>112.42</v>
      </c>
      <c r="P74" s="34"/>
      <c r="Q74" s="34">
        <f t="shared" si="10"/>
        <v>0</v>
      </c>
      <c r="R74" s="34"/>
      <c r="S74" s="34">
        <f t="shared" si="11"/>
        <v>0</v>
      </c>
      <c r="T74" s="34"/>
      <c r="U74" s="34">
        <f t="shared" si="3"/>
        <v>0</v>
      </c>
      <c r="V74" s="34"/>
      <c r="W74" s="34">
        <f t="shared" si="19"/>
        <v>0</v>
      </c>
      <c r="X74" s="34"/>
      <c r="Y74" s="34">
        <f t="shared" si="13"/>
        <v>0</v>
      </c>
      <c r="Z74" s="34"/>
      <c r="AA74" s="34">
        <f t="shared" si="4"/>
        <v>0</v>
      </c>
      <c r="AB74" s="34"/>
      <c r="AC74" s="34">
        <f t="shared" si="14"/>
        <v>0</v>
      </c>
      <c r="AD74" s="35">
        <f t="shared" si="5"/>
        <v>11</v>
      </c>
      <c r="AE74" s="35">
        <f t="shared" si="0"/>
        <v>112.42</v>
      </c>
      <c r="AF74" s="35">
        <f t="shared" si="1"/>
        <v>24</v>
      </c>
      <c r="AG74" s="37">
        <f t="shared" si="2"/>
        <v>245.28</v>
      </c>
      <c r="AH74" s="38"/>
      <c r="AI74" s="40"/>
      <c r="AJ74" s="41">
        <f t="shared" si="6"/>
        <v>0</v>
      </c>
      <c r="AK74" s="42" t="str">
        <f t="shared" si="20"/>
        <v>NÃO MEDIDO</v>
      </c>
      <c r="AL74" s="43"/>
    </row>
    <row r="75" spans="1:38" s="44" customFormat="1" ht="39.75" customHeight="1" x14ac:dyDescent="0.2">
      <c r="A75" s="44" t="s">
        <v>36</v>
      </c>
      <c r="C75" s="82" t="s">
        <v>116</v>
      </c>
      <c r="D75" s="83" t="s">
        <v>117</v>
      </c>
      <c r="E75" s="84" t="s">
        <v>60</v>
      </c>
      <c r="F75" s="85">
        <v>7</v>
      </c>
      <c r="G75" s="86"/>
      <c r="H75" s="129">
        <v>0</v>
      </c>
      <c r="I75" s="85">
        <f t="shared" si="7"/>
        <v>7</v>
      </c>
      <c r="J75" s="88">
        <v>102.09</v>
      </c>
      <c r="K75" s="89">
        <f t="shared" si="8"/>
        <v>714.63</v>
      </c>
      <c r="L75" s="34">
        <v>5</v>
      </c>
      <c r="M75" s="34">
        <f>ROUND(L75*$J75,2)</f>
        <v>510.45</v>
      </c>
      <c r="N75" s="34">
        <v>1</v>
      </c>
      <c r="O75" s="34">
        <f t="shared" si="9"/>
        <v>102.09</v>
      </c>
      <c r="P75" s="34"/>
      <c r="Q75" s="34">
        <f t="shared" si="10"/>
        <v>0</v>
      </c>
      <c r="R75" s="34"/>
      <c r="S75" s="34">
        <f t="shared" si="11"/>
        <v>0</v>
      </c>
      <c r="T75" s="34"/>
      <c r="U75" s="34">
        <f t="shared" si="3"/>
        <v>0</v>
      </c>
      <c r="V75" s="34"/>
      <c r="W75" s="34">
        <f t="shared" si="19"/>
        <v>0</v>
      </c>
      <c r="X75" s="34"/>
      <c r="Y75" s="34">
        <f t="shared" si="13"/>
        <v>0</v>
      </c>
      <c r="Z75" s="34"/>
      <c r="AA75" s="34">
        <f t="shared" si="4"/>
        <v>0</v>
      </c>
      <c r="AB75" s="34"/>
      <c r="AC75" s="34">
        <f t="shared" si="14"/>
        <v>0</v>
      </c>
      <c r="AD75" s="35">
        <f t="shared" si="5"/>
        <v>6</v>
      </c>
      <c r="AE75" s="35">
        <f t="shared" si="0"/>
        <v>612.54</v>
      </c>
      <c r="AF75" s="35">
        <f t="shared" si="1"/>
        <v>1</v>
      </c>
      <c r="AG75" s="37">
        <f t="shared" si="2"/>
        <v>102.09</v>
      </c>
      <c r="AH75" s="38"/>
      <c r="AI75" s="40"/>
      <c r="AJ75" s="41">
        <f t="shared" si="6"/>
        <v>0</v>
      </c>
      <c r="AK75" s="42" t="str">
        <f t="shared" si="20"/>
        <v>NÃO MEDIDO</v>
      </c>
      <c r="AL75" s="43"/>
    </row>
    <row r="76" spans="1:38" s="44" customFormat="1" ht="39.75" customHeight="1" x14ac:dyDescent="0.2">
      <c r="A76" s="44" t="s">
        <v>36</v>
      </c>
      <c r="C76" s="82" t="s">
        <v>100</v>
      </c>
      <c r="D76" s="83" t="s">
        <v>101</v>
      </c>
      <c r="E76" s="84" t="s">
        <v>60</v>
      </c>
      <c r="F76" s="85">
        <v>5</v>
      </c>
      <c r="G76" s="86"/>
      <c r="H76" s="129">
        <v>0</v>
      </c>
      <c r="I76" s="85">
        <f t="shared" si="7"/>
        <v>5</v>
      </c>
      <c r="J76" s="88">
        <v>197.98</v>
      </c>
      <c r="K76" s="89">
        <f t="shared" si="8"/>
        <v>989.9</v>
      </c>
      <c r="L76" s="34">
        <v>3</v>
      </c>
      <c r="M76" s="34">
        <f>ROUND(L76*$J76,2)</f>
        <v>593.94000000000005</v>
      </c>
      <c r="N76" s="34"/>
      <c r="O76" s="34">
        <f t="shared" si="9"/>
        <v>0</v>
      </c>
      <c r="P76" s="34"/>
      <c r="Q76" s="34">
        <f t="shared" si="10"/>
        <v>0</v>
      </c>
      <c r="R76" s="34"/>
      <c r="S76" s="34">
        <f t="shared" si="11"/>
        <v>0</v>
      </c>
      <c r="T76" s="34"/>
      <c r="U76" s="34">
        <f t="shared" si="3"/>
        <v>0</v>
      </c>
      <c r="V76" s="34"/>
      <c r="W76" s="34">
        <f t="shared" si="19"/>
        <v>0</v>
      </c>
      <c r="X76" s="34"/>
      <c r="Y76" s="34">
        <f t="shared" si="13"/>
        <v>0</v>
      </c>
      <c r="Z76" s="34"/>
      <c r="AA76" s="34">
        <f t="shared" si="4"/>
        <v>0</v>
      </c>
      <c r="AB76" s="34"/>
      <c r="AC76" s="34">
        <f t="shared" si="14"/>
        <v>0</v>
      </c>
      <c r="AD76" s="35">
        <f t="shared" si="5"/>
        <v>3</v>
      </c>
      <c r="AE76" s="35">
        <f t="shared" si="0"/>
        <v>593.94000000000005</v>
      </c>
      <c r="AF76" s="35">
        <f t="shared" si="1"/>
        <v>2</v>
      </c>
      <c r="AG76" s="37">
        <f t="shared" si="2"/>
        <v>395.96</v>
      </c>
      <c r="AH76" s="38"/>
      <c r="AI76" s="40"/>
      <c r="AJ76" s="41">
        <f t="shared" si="6"/>
        <v>0</v>
      </c>
      <c r="AK76" s="42" t="str">
        <f t="shared" si="20"/>
        <v>NÃO MEDIDO</v>
      </c>
      <c r="AL76" s="43"/>
    </row>
    <row r="77" spans="1:38" s="44" customFormat="1" ht="36.75" customHeight="1" x14ac:dyDescent="0.2">
      <c r="A77" s="44" t="s">
        <v>36</v>
      </c>
      <c r="C77" s="82" t="s">
        <v>102</v>
      </c>
      <c r="D77" s="83" t="s">
        <v>103</v>
      </c>
      <c r="E77" s="84" t="s">
        <v>60</v>
      </c>
      <c r="F77" s="85">
        <v>1</v>
      </c>
      <c r="G77" s="86"/>
      <c r="H77" s="129">
        <v>0</v>
      </c>
      <c r="I77" s="85">
        <f t="shared" si="7"/>
        <v>1</v>
      </c>
      <c r="J77" s="88">
        <v>43.32</v>
      </c>
      <c r="K77" s="89">
        <f t="shared" si="8"/>
        <v>43.32</v>
      </c>
      <c r="L77" s="34">
        <v>1</v>
      </c>
      <c r="M77" s="34">
        <f>ROUND(L77*$J77,2)</f>
        <v>43.32</v>
      </c>
      <c r="N77" s="34"/>
      <c r="O77" s="34">
        <f t="shared" si="9"/>
        <v>0</v>
      </c>
      <c r="P77" s="34"/>
      <c r="Q77" s="34">
        <f t="shared" si="10"/>
        <v>0</v>
      </c>
      <c r="R77" s="34"/>
      <c r="S77" s="34">
        <f t="shared" si="11"/>
        <v>0</v>
      </c>
      <c r="T77" s="34"/>
      <c r="U77" s="34">
        <f t="shared" si="3"/>
        <v>0</v>
      </c>
      <c r="V77" s="34"/>
      <c r="W77" s="34">
        <f t="shared" si="19"/>
        <v>0</v>
      </c>
      <c r="X77" s="34"/>
      <c r="Y77" s="34">
        <f t="shared" si="13"/>
        <v>0</v>
      </c>
      <c r="Z77" s="34"/>
      <c r="AA77" s="34">
        <f t="shared" si="4"/>
        <v>0</v>
      </c>
      <c r="AB77" s="34"/>
      <c r="AC77" s="34">
        <f t="shared" si="14"/>
        <v>0</v>
      </c>
      <c r="AD77" s="35">
        <f t="shared" si="5"/>
        <v>1</v>
      </c>
      <c r="AE77" s="35">
        <f t="shared" si="0"/>
        <v>43.32</v>
      </c>
      <c r="AF77" s="35">
        <f t="shared" si="1"/>
        <v>0</v>
      </c>
      <c r="AG77" s="37">
        <f t="shared" si="2"/>
        <v>0</v>
      </c>
      <c r="AH77" s="38"/>
      <c r="AI77" s="40"/>
      <c r="AJ77" s="41">
        <f t="shared" si="6"/>
        <v>0</v>
      </c>
      <c r="AK77" s="42" t="str">
        <f t="shared" si="20"/>
        <v>NÃO MEDIDO</v>
      </c>
      <c r="AL77" s="43"/>
    </row>
    <row r="78" spans="1:38" s="44" customFormat="1" ht="36.75" customHeight="1" x14ac:dyDescent="0.2">
      <c r="A78" s="44" t="s">
        <v>36</v>
      </c>
      <c r="C78" s="82" t="s">
        <v>104</v>
      </c>
      <c r="D78" s="83" t="s">
        <v>105</v>
      </c>
      <c r="E78" s="84" t="s">
        <v>60</v>
      </c>
      <c r="F78" s="85">
        <v>2</v>
      </c>
      <c r="G78" s="86"/>
      <c r="H78" s="129">
        <v>0</v>
      </c>
      <c r="I78" s="85">
        <f t="shared" si="7"/>
        <v>2</v>
      </c>
      <c r="J78" s="88">
        <v>12.17</v>
      </c>
      <c r="K78" s="89">
        <f t="shared" si="8"/>
        <v>24.34</v>
      </c>
      <c r="L78" s="34"/>
      <c r="M78" s="34">
        <f t="shared" si="16"/>
        <v>0</v>
      </c>
      <c r="N78" s="34">
        <v>2</v>
      </c>
      <c r="O78" s="34">
        <f t="shared" si="9"/>
        <v>24.34</v>
      </c>
      <c r="P78" s="34"/>
      <c r="Q78" s="34">
        <f t="shared" si="10"/>
        <v>0</v>
      </c>
      <c r="R78" s="34"/>
      <c r="S78" s="34">
        <f t="shared" si="11"/>
        <v>0</v>
      </c>
      <c r="T78" s="34"/>
      <c r="U78" s="34">
        <f t="shared" si="3"/>
        <v>0</v>
      </c>
      <c r="V78" s="34"/>
      <c r="W78" s="34">
        <f t="shared" si="19"/>
        <v>0</v>
      </c>
      <c r="X78" s="34"/>
      <c r="Y78" s="34">
        <f t="shared" si="13"/>
        <v>0</v>
      </c>
      <c r="Z78" s="34"/>
      <c r="AA78" s="34">
        <f t="shared" si="4"/>
        <v>0</v>
      </c>
      <c r="AB78" s="34"/>
      <c r="AC78" s="34">
        <f t="shared" si="14"/>
        <v>0</v>
      </c>
      <c r="AD78" s="35">
        <f t="shared" si="5"/>
        <v>2</v>
      </c>
      <c r="AE78" s="35">
        <f t="shared" ref="AE78:AE141" si="21">SUMIF($L$9:$AC$9,"valor medido",L78:AC78)</f>
        <v>24.34</v>
      </c>
      <c r="AF78" s="35">
        <f t="shared" ref="AF78:AF141" si="22">I78-AD78</f>
        <v>0</v>
      </c>
      <c r="AG78" s="37">
        <f t="shared" ref="AG78:AG141" si="23">K78-AE78</f>
        <v>0</v>
      </c>
      <c r="AH78" s="38"/>
      <c r="AI78" s="40"/>
      <c r="AJ78" s="41">
        <f t="shared" si="6"/>
        <v>0</v>
      </c>
      <c r="AK78" s="42" t="str">
        <f t="shared" si="20"/>
        <v>NÃO MEDIDO</v>
      </c>
      <c r="AL78" s="43"/>
    </row>
    <row r="79" spans="1:38" s="44" customFormat="1" ht="36.75" customHeight="1" x14ac:dyDescent="0.2">
      <c r="A79" s="44" t="s">
        <v>36</v>
      </c>
      <c r="C79" s="82" t="s">
        <v>106</v>
      </c>
      <c r="D79" s="83" t="s">
        <v>107</v>
      </c>
      <c r="E79" s="84" t="s">
        <v>60</v>
      </c>
      <c r="F79" s="85">
        <v>8</v>
      </c>
      <c r="G79" s="86"/>
      <c r="H79" s="129">
        <v>0</v>
      </c>
      <c r="I79" s="85">
        <f t="shared" si="7"/>
        <v>8</v>
      </c>
      <c r="J79" s="88">
        <v>14.21</v>
      </c>
      <c r="K79" s="89">
        <f t="shared" si="8"/>
        <v>113.68</v>
      </c>
      <c r="L79" s="34"/>
      <c r="M79" s="34">
        <f t="shared" si="16"/>
        <v>0</v>
      </c>
      <c r="N79" s="34">
        <v>6</v>
      </c>
      <c r="O79" s="34">
        <f t="shared" si="9"/>
        <v>85.26</v>
      </c>
      <c r="P79" s="34"/>
      <c r="Q79" s="34">
        <f t="shared" si="10"/>
        <v>0</v>
      </c>
      <c r="R79" s="34"/>
      <c r="S79" s="34">
        <f t="shared" si="11"/>
        <v>0</v>
      </c>
      <c r="T79" s="34"/>
      <c r="U79" s="34">
        <f t="shared" si="3"/>
        <v>0</v>
      </c>
      <c r="V79" s="34"/>
      <c r="W79" s="34">
        <f t="shared" si="19"/>
        <v>0</v>
      </c>
      <c r="X79" s="34"/>
      <c r="Y79" s="34">
        <f t="shared" si="13"/>
        <v>0</v>
      </c>
      <c r="Z79" s="34"/>
      <c r="AA79" s="34">
        <f t="shared" ref="AA79:AA142" si="24">ROUND(Z79*$J79,2)</f>
        <v>0</v>
      </c>
      <c r="AB79" s="34"/>
      <c r="AC79" s="34">
        <f t="shared" si="14"/>
        <v>0</v>
      </c>
      <c r="AD79" s="35">
        <f t="shared" ref="AD79:AD142" si="25">SUMIF($L$9:$AC$9,"QUANTIDADE",L79:AC79)</f>
        <v>6</v>
      </c>
      <c r="AE79" s="35">
        <f t="shared" si="21"/>
        <v>85.26</v>
      </c>
      <c r="AF79" s="35">
        <f t="shared" si="22"/>
        <v>2</v>
      </c>
      <c r="AG79" s="37">
        <f t="shared" si="23"/>
        <v>28.42</v>
      </c>
      <c r="AH79" s="38"/>
      <c r="AI79" s="40"/>
      <c r="AJ79" s="41">
        <f t="shared" ref="AJ79:AJ142" si="26">INDEX($L$10:$AC$295,ROW()-9,MATCH($AJ$10,$L$10:$AC$10,0))</f>
        <v>0</v>
      </c>
      <c r="AK79" s="42" t="str">
        <f t="shared" si="20"/>
        <v>NÃO MEDIDO</v>
      </c>
      <c r="AL79" s="43"/>
    </row>
    <row r="80" spans="1:38" s="44" customFormat="1" ht="36.75" customHeight="1" x14ac:dyDescent="0.2">
      <c r="A80" s="44" t="s">
        <v>36</v>
      </c>
      <c r="C80" s="82" t="s">
        <v>286</v>
      </c>
      <c r="D80" s="83" t="s">
        <v>287</v>
      </c>
      <c r="E80" s="84" t="s">
        <v>75</v>
      </c>
      <c r="F80" s="85">
        <v>15</v>
      </c>
      <c r="G80" s="86"/>
      <c r="H80" s="129">
        <v>0</v>
      </c>
      <c r="I80" s="85">
        <f t="shared" ref="I80:I147" si="27">F80+G80+H80</f>
        <v>15</v>
      </c>
      <c r="J80" s="88">
        <v>29.64</v>
      </c>
      <c r="K80" s="89">
        <f t="shared" ref="K80:K147" si="28">ROUND(($F80*$J80),2)+ROUND(($G80*$J80),2)+ROUND(($H80*$J80),2)</f>
        <v>444.6</v>
      </c>
      <c r="L80" s="34">
        <v>15</v>
      </c>
      <c r="M80" s="34">
        <f>ROUND(L80*$J80,2)</f>
        <v>444.6</v>
      </c>
      <c r="N80" s="34"/>
      <c r="O80" s="34">
        <f t="shared" si="9"/>
        <v>0</v>
      </c>
      <c r="P80" s="34"/>
      <c r="Q80" s="34">
        <f t="shared" si="10"/>
        <v>0</v>
      </c>
      <c r="R80" s="34"/>
      <c r="S80" s="34">
        <f t="shared" si="11"/>
        <v>0</v>
      </c>
      <c r="T80" s="34"/>
      <c r="U80" s="34">
        <f t="shared" ref="U80:U147" si="29">ROUND(T80*$J80,2)</f>
        <v>0</v>
      </c>
      <c r="V80" s="34"/>
      <c r="W80" s="34">
        <f t="shared" si="19"/>
        <v>0</v>
      </c>
      <c r="X80" s="34"/>
      <c r="Y80" s="34">
        <f t="shared" ref="Y80:Y147" si="30">ROUND(X80*$J80,2)</f>
        <v>0</v>
      </c>
      <c r="Z80" s="34"/>
      <c r="AA80" s="34">
        <f t="shared" si="24"/>
        <v>0</v>
      </c>
      <c r="AB80" s="34"/>
      <c r="AC80" s="34">
        <f t="shared" ref="AC80:AC143" si="31">ROUND(AB80*$J80,2)</f>
        <v>0</v>
      </c>
      <c r="AD80" s="35">
        <f t="shared" si="25"/>
        <v>15</v>
      </c>
      <c r="AE80" s="35">
        <f t="shared" si="21"/>
        <v>444.6</v>
      </c>
      <c r="AF80" s="35">
        <f t="shared" si="22"/>
        <v>0</v>
      </c>
      <c r="AG80" s="37">
        <f t="shared" si="23"/>
        <v>0</v>
      </c>
      <c r="AH80" s="38"/>
      <c r="AI80" s="40"/>
      <c r="AJ80" s="41">
        <f t="shared" si="26"/>
        <v>0</v>
      </c>
      <c r="AK80" s="42" t="str">
        <f t="shared" si="20"/>
        <v>NÃO MEDIDO</v>
      </c>
      <c r="AL80" s="43"/>
    </row>
    <row r="81" spans="1:38" s="44" customFormat="1" ht="31.5" customHeight="1" x14ac:dyDescent="0.2">
      <c r="A81" s="44" t="s">
        <v>36</v>
      </c>
      <c r="C81" s="82" t="s">
        <v>205</v>
      </c>
      <c r="D81" s="83" t="s">
        <v>206</v>
      </c>
      <c r="E81" s="84" t="s">
        <v>60</v>
      </c>
      <c r="F81" s="85">
        <v>1</v>
      </c>
      <c r="G81" s="86"/>
      <c r="H81" s="129">
        <v>0</v>
      </c>
      <c r="I81" s="85">
        <f t="shared" si="27"/>
        <v>1</v>
      </c>
      <c r="J81" s="88">
        <v>5.81</v>
      </c>
      <c r="K81" s="89">
        <f t="shared" si="28"/>
        <v>5.81</v>
      </c>
      <c r="L81" s="34"/>
      <c r="M81" s="34">
        <f t="shared" ref="M81:M148" si="32">ROUND(L81*$J81,2)</f>
        <v>0</v>
      </c>
      <c r="N81" s="34"/>
      <c r="O81" s="34">
        <f t="shared" ref="O81:O148" si="33">ROUND(N81*$J81,2)</f>
        <v>0</v>
      </c>
      <c r="P81" s="34">
        <v>1</v>
      </c>
      <c r="Q81" s="34">
        <f t="shared" ref="Q81:Q148" si="34">ROUND(P81*$J81,2)</f>
        <v>5.81</v>
      </c>
      <c r="R81" s="34"/>
      <c r="S81" s="34">
        <f t="shared" ref="S81:S148" si="35">ROUND(R81*$J81,2)</f>
        <v>0</v>
      </c>
      <c r="T81" s="34"/>
      <c r="U81" s="34">
        <f t="shared" si="29"/>
        <v>0</v>
      </c>
      <c r="V81" s="34"/>
      <c r="W81" s="34">
        <f t="shared" si="19"/>
        <v>0</v>
      </c>
      <c r="X81" s="34"/>
      <c r="Y81" s="34">
        <f t="shared" si="30"/>
        <v>0</v>
      </c>
      <c r="Z81" s="34"/>
      <c r="AA81" s="34">
        <f t="shared" si="24"/>
        <v>0</v>
      </c>
      <c r="AB81" s="34"/>
      <c r="AC81" s="34">
        <f t="shared" si="31"/>
        <v>0</v>
      </c>
      <c r="AD81" s="35">
        <f t="shared" si="25"/>
        <v>1</v>
      </c>
      <c r="AE81" s="35">
        <f t="shared" si="21"/>
        <v>5.81</v>
      </c>
      <c r="AF81" s="35">
        <f t="shared" si="22"/>
        <v>0</v>
      </c>
      <c r="AG81" s="37">
        <f t="shared" si="23"/>
        <v>0</v>
      </c>
      <c r="AH81" s="38"/>
      <c r="AI81" s="40"/>
      <c r="AJ81" s="41">
        <f t="shared" si="26"/>
        <v>0</v>
      </c>
      <c r="AK81" s="42" t="str">
        <f t="shared" si="20"/>
        <v>NÃO MEDIDO</v>
      </c>
      <c r="AL81" s="43"/>
    </row>
    <row r="82" spans="1:38" s="44" customFormat="1" ht="31.5" customHeight="1" x14ac:dyDescent="0.2">
      <c r="A82" s="44" t="s">
        <v>36</v>
      </c>
      <c r="C82" s="82" t="s">
        <v>288</v>
      </c>
      <c r="D82" s="83" t="s">
        <v>289</v>
      </c>
      <c r="E82" s="84" t="s">
        <v>60</v>
      </c>
      <c r="F82" s="85">
        <v>2</v>
      </c>
      <c r="G82" s="86"/>
      <c r="H82" s="129">
        <v>0</v>
      </c>
      <c r="I82" s="85">
        <f t="shared" si="27"/>
        <v>2</v>
      </c>
      <c r="J82" s="88">
        <v>11.54</v>
      </c>
      <c r="K82" s="89">
        <f t="shared" si="28"/>
        <v>23.08</v>
      </c>
      <c r="L82" s="34"/>
      <c r="M82" s="34">
        <f t="shared" si="32"/>
        <v>0</v>
      </c>
      <c r="N82" s="34"/>
      <c r="O82" s="34">
        <f t="shared" si="33"/>
        <v>0</v>
      </c>
      <c r="P82" s="34"/>
      <c r="Q82" s="34">
        <f t="shared" si="34"/>
        <v>0</v>
      </c>
      <c r="R82" s="34"/>
      <c r="S82" s="34">
        <f t="shared" si="35"/>
        <v>0</v>
      </c>
      <c r="T82" s="34"/>
      <c r="U82" s="34">
        <f t="shared" si="29"/>
        <v>0</v>
      </c>
      <c r="V82" s="34"/>
      <c r="W82" s="34">
        <f t="shared" si="19"/>
        <v>0</v>
      </c>
      <c r="X82" s="34"/>
      <c r="Y82" s="34">
        <f t="shared" si="30"/>
        <v>0</v>
      </c>
      <c r="Z82" s="34"/>
      <c r="AA82" s="34">
        <f t="shared" si="24"/>
        <v>0</v>
      </c>
      <c r="AB82" s="34"/>
      <c r="AC82" s="34">
        <f t="shared" si="31"/>
        <v>0</v>
      </c>
      <c r="AD82" s="35">
        <f t="shared" si="25"/>
        <v>0</v>
      </c>
      <c r="AE82" s="35">
        <f t="shared" si="21"/>
        <v>0</v>
      </c>
      <c r="AF82" s="35">
        <f t="shared" si="22"/>
        <v>2</v>
      </c>
      <c r="AG82" s="37">
        <f t="shared" si="23"/>
        <v>23.08</v>
      </c>
      <c r="AH82" s="38"/>
      <c r="AI82" s="40"/>
      <c r="AJ82" s="41">
        <f t="shared" si="26"/>
        <v>0</v>
      </c>
      <c r="AK82" s="42" t="str">
        <f t="shared" si="20"/>
        <v>NÃO MEDIDO</v>
      </c>
      <c r="AL82" s="43"/>
    </row>
    <row r="83" spans="1:38" s="44" customFormat="1" ht="31.5" customHeight="1" x14ac:dyDescent="0.2">
      <c r="A83" s="44" t="s">
        <v>36</v>
      </c>
      <c r="C83" s="82" t="s">
        <v>123</v>
      </c>
      <c r="D83" s="83" t="s">
        <v>124</v>
      </c>
      <c r="E83" s="84" t="s">
        <v>60</v>
      </c>
      <c r="F83" s="85">
        <v>3</v>
      </c>
      <c r="G83" s="86"/>
      <c r="H83" s="129">
        <v>0</v>
      </c>
      <c r="I83" s="85">
        <f t="shared" si="27"/>
        <v>3</v>
      </c>
      <c r="J83" s="88">
        <v>12.37</v>
      </c>
      <c r="K83" s="89">
        <f t="shared" si="28"/>
        <v>37.11</v>
      </c>
      <c r="L83" s="34"/>
      <c r="M83" s="34">
        <f t="shared" si="32"/>
        <v>0</v>
      </c>
      <c r="N83" s="34"/>
      <c r="O83" s="34">
        <f t="shared" si="33"/>
        <v>0</v>
      </c>
      <c r="P83" s="34">
        <v>3</v>
      </c>
      <c r="Q83" s="34">
        <f t="shared" si="34"/>
        <v>37.11</v>
      </c>
      <c r="R83" s="34"/>
      <c r="S83" s="34">
        <f t="shared" si="35"/>
        <v>0</v>
      </c>
      <c r="T83" s="34"/>
      <c r="U83" s="34">
        <f t="shared" si="29"/>
        <v>0</v>
      </c>
      <c r="V83" s="34"/>
      <c r="W83" s="34">
        <f t="shared" si="19"/>
        <v>0</v>
      </c>
      <c r="X83" s="34"/>
      <c r="Y83" s="34">
        <f t="shared" si="30"/>
        <v>0</v>
      </c>
      <c r="Z83" s="34"/>
      <c r="AA83" s="34">
        <f t="shared" si="24"/>
        <v>0</v>
      </c>
      <c r="AB83" s="34"/>
      <c r="AC83" s="34">
        <f t="shared" si="31"/>
        <v>0</v>
      </c>
      <c r="AD83" s="35">
        <f t="shared" si="25"/>
        <v>3</v>
      </c>
      <c r="AE83" s="35">
        <f t="shared" si="21"/>
        <v>37.11</v>
      </c>
      <c r="AF83" s="35">
        <f t="shared" si="22"/>
        <v>0</v>
      </c>
      <c r="AG83" s="37">
        <f t="shared" si="23"/>
        <v>0</v>
      </c>
      <c r="AH83" s="38"/>
      <c r="AI83" s="40"/>
      <c r="AJ83" s="41">
        <f t="shared" si="26"/>
        <v>0</v>
      </c>
      <c r="AK83" s="42" t="str">
        <f t="shared" si="20"/>
        <v>NÃO MEDIDO</v>
      </c>
      <c r="AL83" s="43"/>
    </row>
    <row r="84" spans="1:38" s="44" customFormat="1" ht="31.5" customHeight="1" x14ac:dyDescent="0.2">
      <c r="A84" s="44" t="s">
        <v>36</v>
      </c>
      <c r="C84" s="82" t="s">
        <v>290</v>
      </c>
      <c r="D84" s="83" t="s">
        <v>291</v>
      </c>
      <c r="E84" s="84" t="s">
        <v>75</v>
      </c>
      <c r="F84" s="85">
        <v>6</v>
      </c>
      <c r="G84" s="86"/>
      <c r="H84" s="129">
        <v>0</v>
      </c>
      <c r="I84" s="85">
        <f t="shared" si="27"/>
        <v>6</v>
      </c>
      <c r="J84" s="88">
        <v>12.48</v>
      </c>
      <c r="K84" s="89">
        <f t="shared" si="28"/>
        <v>74.88</v>
      </c>
      <c r="L84" s="34"/>
      <c r="M84" s="34">
        <f t="shared" si="32"/>
        <v>0</v>
      </c>
      <c r="N84" s="34"/>
      <c r="O84" s="34">
        <f t="shared" si="33"/>
        <v>0</v>
      </c>
      <c r="P84" s="34"/>
      <c r="Q84" s="34">
        <f t="shared" si="34"/>
        <v>0</v>
      </c>
      <c r="R84" s="34"/>
      <c r="S84" s="34">
        <f t="shared" si="35"/>
        <v>0</v>
      </c>
      <c r="T84" s="34"/>
      <c r="U84" s="34">
        <f t="shared" si="29"/>
        <v>0</v>
      </c>
      <c r="V84" s="34"/>
      <c r="W84" s="34">
        <f t="shared" si="19"/>
        <v>0</v>
      </c>
      <c r="X84" s="34"/>
      <c r="Y84" s="34">
        <f t="shared" si="30"/>
        <v>0</v>
      </c>
      <c r="Z84" s="34"/>
      <c r="AA84" s="34">
        <f t="shared" si="24"/>
        <v>0</v>
      </c>
      <c r="AB84" s="34"/>
      <c r="AC84" s="34">
        <f t="shared" si="31"/>
        <v>0</v>
      </c>
      <c r="AD84" s="35">
        <f t="shared" si="25"/>
        <v>0</v>
      </c>
      <c r="AE84" s="35">
        <f t="shared" si="21"/>
        <v>0</v>
      </c>
      <c r="AF84" s="35">
        <f t="shared" si="22"/>
        <v>6</v>
      </c>
      <c r="AG84" s="37">
        <f t="shared" si="23"/>
        <v>74.88</v>
      </c>
      <c r="AH84" s="38"/>
      <c r="AI84" s="40"/>
      <c r="AJ84" s="41">
        <f t="shared" si="26"/>
        <v>0</v>
      </c>
      <c r="AK84" s="42" t="str">
        <f t="shared" si="20"/>
        <v>NÃO MEDIDO</v>
      </c>
      <c r="AL84" s="43"/>
    </row>
    <row r="85" spans="1:38" s="44" customFormat="1" ht="37.5" customHeight="1" x14ac:dyDescent="0.2">
      <c r="A85" s="44" t="s">
        <v>36</v>
      </c>
      <c r="C85" s="82" t="s">
        <v>292</v>
      </c>
      <c r="D85" s="83" t="s">
        <v>293</v>
      </c>
      <c r="E85" s="84" t="s">
        <v>75</v>
      </c>
      <c r="F85" s="85">
        <v>20</v>
      </c>
      <c r="G85" s="86"/>
      <c r="H85" s="129">
        <v>0</v>
      </c>
      <c r="I85" s="85">
        <f t="shared" si="27"/>
        <v>20</v>
      </c>
      <c r="J85" s="88">
        <v>13.67</v>
      </c>
      <c r="K85" s="89">
        <f t="shared" si="28"/>
        <v>273.39999999999998</v>
      </c>
      <c r="L85" s="34"/>
      <c r="M85" s="34">
        <f t="shared" si="32"/>
        <v>0</v>
      </c>
      <c r="N85" s="34"/>
      <c r="O85" s="34">
        <f t="shared" si="33"/>
        <v>0</v>
      </c>
      <c r="P85" s="34">
        <v>7.2</v>
      </c>
      <c r="Q85" s="34">
        <f t="shared" si="34"/>
        <v>98.42</v>
      </c>
      <c r="R85" s="34"/>
      <c r="S85" s="34">
        <f t="shared" si="35"/>
        <v>0</v>
      </c>
      <c r="T85" s="34"/>
      <c r="U85" s="34">
        <f t="shared" si="29"/>
        <v>0</v>
      </c>
      <c r="V85" s="34"/>
      <c r="W85" s="34">
        <f t="shared" si="19"/>
        <v>0</v>
      </c>
      <c r="X85" s="34"/>
      <c r="Y85" s="34">
        <f t="shared" si="30"/>
        <v>0</v>
      </c>
      <c r="Z85" s="34"/>
      <c r="AA85" s="34">
        <f t="shared" si="24"/>
        <v>0</v>
      </c>
      <c r="AB85" s="34"/>
      <c r="AC85" s="34">
        <f t="shared" si="31"/>
        <v>0</v>
      </c>
      <c r="AD85" s="35">
        <f t="shared" si="25"/>
        <v>7.2</v>
      </c>
      <c r="AE85" s="35">
        <f t="shared" si="21"/>
        <v>98.42</v>
      </c>
      <c r="AF85" s="35">
        <f t="shared" si="22"/>
        <v>12.8</v>
      </c>
      <c r="AG85" s="37">
        <f t="shared" si="23"/>
        <v>174.98</v>
      </c>
      <c r="AH85" s="38"/>
      <c r="AI85" s="40"/>
      <c r="AJ85" s="41">
        <f t="shared" si="26"/>
        <v>0</v>
      </c>
      <c r="AK85" s="42" t="str">
        <f t="shared" si="20"/>
        <v>NÃO MEDIDO</v>
      </c>
      <c r="AL85" s="43"/>
    </row>
    <row r="86" spans="1:38" s="44" customFormat="1" ht="55.5" customHeight="1" x14ac:dyDescent="0.2">
      <c r="A86" s="44" t="s">
        <v>36</v>
      </c>
      <c r="C86" s="82" t="s">
        <v>96</v>
      </c>
      <c r="D86" s="83" t="s">
        <v>97</v>
      </c>
      <c r="E86" s="84" t="s">
        <v>60</v>
      </c>
      <c r="F86" s="85">
        <v>5</v>
      </c>
      <c r="G86" s="86"/>
      <c r="H86" s="129">
        <v>0</v>
      </c>
      <c r="I86" s="85">
        <f t="shared" si="27"/>
        <v>5</v>
      </c>
      <c r="J86" s="88">
        <v>40.380000000000003</v>
      </c>
      <c r="K86" s="89">
        <f t="shared" si="28"/>
        <v>201.9</v>
      </c>
      <c r="L86" s="34">
        <v>3</v>
      </c>
      <c r="M86" s="34">
        <f t="shared" si="32"/>
        <v>121.14</v>
      </c>
      <c r="N86" s="34"/>
      <c r="O86" s="34">
        <f t="shared" si="33"/>
        <v>0</v>
      </c>
      <c r="P86" s="34"/>
      <c r="Q86" s="34">
        <f t="shared" si="34"/>
        <v>0</v>
      </c>
      <c r="R86" s="34"/>
      <c r="S86" s="34">
        <f t="shared" si="35"/>
        <v>0</v>
      </c>
      <c r="T86" s="34"/>
      <c r="U86" s="34">
        <f t="shared" si="29"/>
        <v>0</v>
      </c>
      <c r="V86" s="34"/>
      <c r="W86" s="34">
        <f t="shared" si="19"/>
        <v>0</v>
      </c>
      <c r="X86" s="34"/>
      <c r="Y86" s="34">
        <f t="shared" si="30"/>
        <v>0</v>
      </c>
      <c r="Z86" s="34"/>
      <c r="AA86" s="34">
        <f t="shared" si="24"/>
        <v>0</v>
      </c>
      <c r="AB86" s="34"/>
      <c r="AC86" s="34">
        <f t="shared" si="31"/>
        <v>0</v>
      </c>
      <c r="AD86" s="35">
        <f t="shared" si="25"/>
        <v>3</v>
      </c>
      <c r="AE86" s="35">
        <f t="shared" si="21"/>
        <v>121.14</v>
      </c>
      <c r="AF86" s="35">
        <f t="shared" si="22"/>
        <v>2</v>
      </c>
      <c r="AG86" s="37">
        <f t="shared" si="23"/>
        <v>80.760000000000005</v>
      </c>
      <c r="AH86" s="38"/>
      <c r="AI86" s="40"/>
      <c r="AJ86" s="41">
        <f t="shared" si="26"/>
        <v>0</v>
      </c>
      <c r="AK86" s="42" t="str">
        <f t="shared" si="20"/>
        <v>NÃO MEDIDO</v>
      </c>
      <c r="AL86" s="43"/>
    </row>
    <row r="87" spans="1:38" s="44" customFormat="1" ht="60.75" customHeight="1" x14ac:dyDescent="0.2">
      <c r="A87" s="44" t="s">
        <v>36</v>
      </c>
      <c r="C87" s="82" t="s">
        <v>98</v>
      </c>
      <c r="D87" s="83" t="s">
        <v>99</v>
      </c>
      <c r="E87" s="84" t="s">
        <v>60</v>
      </c>
      <c r="F87" s="85">
        <v>2</v>
      </c>
      <c r="G87" s="86"/>
      <c r="H87" s="129">
        <v>0</v>
      </c>
      <c r="I87" s="85">
        <f t="shared" si="27"/>
        <v>2</v>
      </c>
      <c r="J87" s="88">
        <v>98.51</v>
      </c>
      <c r="K87" s="89">
        <f t="shared" si="28"/>
        <v>197.02</v>
      </c>
      <c r="L87" s="34"/>
      <c r="M87" s="34">
        <f t="shared" si="32"/>
        <v>0</v>
      </c>
      <c r="N87" s="34"/>
      <c r="O87" s="34">
        <f t="shared" si="33"/>
        <v>0</v>
      </c>
      <c r="P87" s="34"/>
      <c r="Q87" s="34">
        <f t="shared" si="34"/>
        <v>0</v>
      </c>
      <c r="R87" s="34"/>
      <c r="S87" s="34">
        <f t="shared" si="35"/>
        <v>0</v>
      </c>
      <c r="T87" s="34"/>
      <c r="U87" s="34">
        <f t="shared" si="29"/>
        <v>0</v>
      </c>
      <c r="V87" s="34"/>
      <c r="W87" s="34">
        <f t="shared" si="19"/>
        <v>0</v>
      </c>
      <c r="X87" s="34"/>
      <c r="Y87" s="34">
        <f t="shared" si="30"/>
        <v>0</v>
      </c>
      <c r="Z87" s="34"/>
      <c r="AA87" s="34">
        <f t="shared" si="24"/>
        <v>0</v>
      </c>
      <c r="AB87" s="34"/>
      <c r="AC87" s="34">
        <f t="shared" si="31"/>
        <v>0</v>
      </c>
      <c r="AD87" s="35">
        <f t="shared" si="25"/>
        <v>0</v>
      </c>
      <c r="AE87" s="35">
        <f t="shared" si="21"/>
        <v>0</v>
      </c>
      <c r="AF87" s="35">
        <f t="shared" si="22"/>
        <v>2</v>
      </c>
      <c r="AG87" s="37">
        <f t="shared" si="23"/>
        <v>197.02</v>
      </c>
      <c r="AH87" s="38"/>
      <c r="AI87" s="40"/>
      <c r="AJ87" s="41">
        <f t="shared" si="26"/>
        <v>0</v>
      </c>
      <c r="AK87" s="42" t="str">
        <f t="shared" si="20"/>
        <v>NÃO MEDIDO</v>
      </c>
      <c r="AL87" s="43"/>
    </row>
    <row r="88" spans="1:38" s="44" customFormat="1" ht="48.75" customHeight="1" x14ac:dyDescent="0.2">
      <c r="A88" s="44" t="s">
        <v>36</v>
      </c>
      <c r="C88" s="82" t="s">
        <v>119</v>
      </c>
      <c r="D88" s="83" t="s">
        <v>120</v>
      </c>
      <c r="E88" s="84" t="s">
        <v>60</v>
      </c>
      <c r="F88" s="85">
        <v>6</v>
      </c>
      <c r="G88" s="86"/>
      <c r="H88" s="129">
        <v>0</v>
      </c>
      <c r="I88" s="85">
        <f t="shared" si="27"/>
        <v>6</v>
      </c>
      <c r="J88" s="88">
        <v>2</v>
      </c>
      <c r="K88" s="89">
        <f t="shared" si="28"/>
        <v>12</v>
      </c>
      <c r="L88" s="34"/>
      <c r="M88" s="34">
        <f t="shared" si="32"/>
        <v>0</v>
      </c>
      <c r="N88" s="34"/>
      <c r="O88" s="34">
        <f t="shared" si="33"/>
        <v>0</v>
      </c>
      <c r="P88" s="34">
        <v>4</v>
      </c>
      <c r="Q88" s="34">
        <f t="shared" si="34"/>
        <v>8</v>
      </c>
      <c r="R88" s="34"/>
      <c r="S88" s="34">
        <f t="shared" si="35"/>
        <v>0</v>
      </c>
      <c r="T88" s="34"/>
      <c r="U88" s="34">
        <f t="shared" si="29"/>
        <v>0</v>
      </c>
      <c r="V88" s="34"/>
      <c r="W88" s="34">
        <f t="shared" si="19"/>
        <v>0</v>
      </c>
      <c r="X88" s="34"/>
      <c r="Y88" s="34">
        <f t="shared" si="30"/>
        <v>0</v>
      </c>
      <c r="Z88" s="34"/>
      <c r="AA88" s="34">
        <f t="shared" si="24"/>
        <v>0</v>
      </c>
      <c r="AB88" s="34"/>
      <c r="AC88" s="34">
        <f t="shared" si="31"/>
        <v>0</v>
      </c>
      <c r="AD88" s="35">
        <f t="shared" si="25"/>
        <v>4</v>
      </c>
      <c r="AE88" s="35">
        <f t="shared" si="21"/>
        <v>8</v>
      </c>
      <c r="AF88" s="35">
        <f t="shared" si="22"/>
        <v>2</v>
      </c>
      <c r="AG88" s="37">
        <f t="shared" si="23"/>
        <v>4</v>
      </c>
      <c r="AH88" s="38"/>
      <c r="AI88" s="40"/>
      <c r="AJ88" s="41">
        <f t="shared" si="26"/>
        <v>0</v>
      </c>
      <c r="AK88" s="42" t="str">
        <f t="shared" si="20"/>
        <v>NÃO MEDIDO</v>
      </c>
      <c r="AL88" s="43"/>
    </row>
    <row r="89" spans="1:38" s="44" customFormat="1" ht="47.25" customHeight="1" x14ac:dyDescent="0.2">
      <c r="A89" s="44" t="s">
        <v>36</v>
      </c>
      <c r="C89" s="82" t="s">
        <v>121</v>
      </c>
      <c r="D89" s="83" t="s">
        <v>122</v>
      </c>
      <c r="E89" s="84" t="s">
        <v>60</v>
      </c>
      <c r="F89" s="85">
        <v>40</v>
      </c>
      <c r="G89" s="86"/>
      <c r="H89" s="129">
        <v>0</v>
      </c>
      <c r="I89" s="85">
        <f t="shared" si="27"/>
        <v>40</v>
      </c>
      <c r="J89" s="88">
        <v>2.63</v>
      </c>
      <c r="K89" s="89">
        <f t="shared" si="28"/>
        <v>105.2</v>
      </c>
      <c r="L89" s="34"/>
      <c r="M89" s="34">
        <f t="shared" si="32"/>
        <v>0</v>
      </c>
      <c r="N89" s="34"/>
      <c r="O89" s="34">
        <f t="shared" si="33"/>
        <v>0</v>
      </c>
      <c r="P89" s="34">
        <v>9</v>
      </c>
      <c r="Q89" s="34">
        <f t="shared" si="34"/>
        <v>23.67</v>
      </c>
      <c r="R89" s="34"/>
      <c r="S89" s="34">
        <f t="shared" si="35"/>
        <v>0</v>
      </c>
      <c r="T89" s="34"/>
      <c r="U89" s="34">
        <f t="shared" si="29"/>
        <v>0</v>
      </c>
      <c r="V89" s="34"/>
      <c r="W89" s="34">
        <f t="shared" si="19"/>
        <v>0</v>
      </c>
      <c r="X89" s="34"/>
      <c r="Y89" s="34">
        <f t="shared" si="30"/>
        <v>0</v>
      </c>
      <c r="Z89" s="34"/>
      <c r="AA89" s="34">
        <f t="shared" si="24"/>
        <v>0</v>
      </c>
      <c r="AB89" s="34"/>
      <c r="AC89" s="34">
        <f t="shared" si="31"/>
        <v>0</v>
      </c>
      <c r="AD89" s="35">
        <f t="shared" si="25"/>
        <v>9</v>
      </c>
      <c r="AE89" s="35">
        <f t="shared" si="21"/>
        <v>23.67</v>
      </c>
      <c r="AF89" s="35">
        <f t="shared" si="22"/>
        <v>31</v>
      </c>
      <c r="AG89" s="37">
        <f t="shared" si="23"/>
        <v>81.53</v>
      </c>
      <c r="AH89" s="38"/>
      <c r="AI89" s="40"/>
      <c r="AJ89" s="41">
        <f t="shared" si="26"/>
        <v>0</v>
      </c>
      <c r="AK89" s="42" t="str">
        <f t="shared" si="20"/>
        <v>NÃO MEDIDO</v>
      </c>
      <c r="AL89" s="43"/>
    </row>
    <row r="90" spans="1:38" s="44" customFormat="1" ht="60.75" customHeight="1" x14ac:dyDescent="0.2">
      <c r="A90" s="44" t="s">
        <v>36</v>
      </c>
      <c r="C90" s="82" t="s">
        <v>125</v>
      </c>
      <c r="D90" s="83" t="s">
        <v>126</v>
      </c>
      <c r="E90" s="84" t="s">
        <v>60</v>
      </c>
      <c r="F90" s="85">
        <v>5</v>
      </c>
      <c r="G90" s="86"/>
      <c r="H90" s="129">
        <v>0</v>
      </c>
      <c r="I90" s="85">
        <f t="shared" si="27"/>
        <v>5</v>
      </c>
      <c r="J90" s="88">
        <v>88.35</v>
      </c>
      <c r="K90" s="89">
        <f t="shared" si="28"/>
        <v>441.75</v>
      </c>
      <c r="L90" s="34">
        <v>3</v>
      </c>
      <c r="M90" s="34">
        <f t="shared" si="32"/>
        <v>265.05</v>
      </c>
      <c r="N90" s="34"/>
      <c r="O90" s="34">
        <f t="shared" si="33"/>
        <v>0</v>
      </c>
      <c r="P90" s="34"/>
      <c r="Q90" s="34">
        <f t="shared" si="34"/>
        <v>0</v>
      </c>
      <c r="R90" s="34"/>
      <c r="S90" s="34">
        <f t="shared" si="35"/>
        <v>0</v>
      </c>
      <c r="T90" s="34"/>
      <c r="U90" s="34">
        <f t="shared" si="29"/>
        <v>0</v>
      </c>
      <c r="V90" s="34"/>
      <c r="W90" s="34">
        <f t="shared" si="19"/>
        <v>0</v>
      </c>
      <c r="X90" s="34"/>
      <c r="Y90" s="34">
        <f t="shared" si="30"/>
        <v>0</v>
      </c>
      <c r="Z90" s="34"/>
      <c r="AA90" s="34">
        <f t="shared" si="24"/>
        <v>0</v>
      </c>
      <c r="AB90" s="34"/>
      <c r="AC90" s="34">
        <f t="shared" si="31"/>
        <v>0</v>
      </c>
      <c r="AD90" s="35">
        <f t="shared" si="25"/>
        <v>3</v>
      </c>
      <c r="AE90" s="35">
        <f t="shared" si="21"/>
        <v>265.05</v>
      </c>
      <c r="AF90" s="35">
        <f t="shared" si="22"/>
        <v>2</v>
      </c>
      <c r="AG90" s="37">
        <f t="shared" si="23"/>
        <v>176.7</v>
      </c>
      <c r="AH90" s="38"/>
      <c r="AI90" s="40"/>
      <c r="AJ90" s="41">
        <f t="shared" si="26"/>
        <v>0</v>
      </c>
      <c r="AK90" s="42" t="str">
        <f t="shared" si="20"/>
        <v>NÃO MEDIDO</v>
      </c>
      <c r="AL90" s="43"/>
    </row>
    <row r="91" spans="1:38" s="44" customFormat="1" ht="34.5" customHeight="1" x14ac:dyDescent="0.2">
      <c r="A91" s="44" t="s">
        <v>36</v>
      </c>
      <c r="C91" s="82" t="s">
        <v>108</v>
      </c>
      <c r="D91" s="83" t="s">
        <v>109</v>
      </c>
      <c r="E91" s="84" t="s">
        <v>75</v>
      </c>
      <c r="F91" s="85">
        <v>15</v>
      </c>
      <c r="G91" s="86"/>
      <c r="H91" s="129">
        <v>0</v>
      </c>
      <c r="I91" s="85">
        <f t="shared" si="27"/>
        <v>15</v>
      </c>
      <c r="J91" s="88">
        <v>35.42</v>
      </c>
      <c r="K91" s="89">
        <f t="shared" si="28"/>
        <v>531.29999999999995</v>
      </c>
      <c r="L91" s="34">
        <v>15</v>
      </c>
      <c r="M91" s="34">
        <f>ROUND(L91*$J91,2)</f>
        <v>531.29999999999995</v>
      </c>
      <c r="N91" s="34"/>
      <c r="O91" s="34">
        <f t="shared" si="33"/>
        <v>0</v>
      </c>
      <c r="P91" s="34"/>
      <c r="Q91" s="34">
        <f t="shared" si="34"/>
        <v>0</v>
      </c>
      <c r="R91" s="34"/>
      <c r="S91" s="34">
        <f t="shared" si="35"/>
        <v>0</v>
      </c>
      <c r="T91" s="34"/>
      <c r="U91" s="34">
        <f t="shared" si="29"/>
        <v>0</v>
      </c>
      <c r="V91" s="34"/>
      <c r="W91" s="34">
        <f t="shared" si="19"/>
        <v>0</v>
      </c>
      <c r="X91" s="34"/>
      <c r="Y91" s="34">
        <f t="shared" si="30"/>
        <v>0</v>
      </c>
      <c r="Z91" s="34"/>
      <c r="AA91" s="34">
        <f t="shared" si="24"/>
        <v>0</v>
      </c>
      <c r="AB91" s="34"/>
      <c r="AC91" s="34">
        <f t="shared" si="31"/>
        <v>0</v>
      </c>
      <c r="AD91" s="35">
        <f t="shared" si="25"/>
        <v>15</v>
      </c>
      <c r="AE91" s="35">
        <f t="shared" si="21"/>
        <v>531.29999999999995</v>
      </c>
      <c r="AF91" s="35">
        <f t="shared" si="22"/>
        <v>0</v>
      </c>
      <c r="AG91" s="37">
        <f t="shared" si="23"/>
        <v>0</v>
      </c>
      <c r="AH91" s="38"/>
      <c r="AI91" s="40"/>
      <c r="AJ91" s="41">
        <f t="shared" si="26"/>
        <v>0</v>
      </c>
      <c r="AK91" s="42" t="str">
        <f t="shared" si="20"/>
        <v>NÃO MEDIDO</v>
      </c>
      <c r="AL91" s="43"/>
    </row>
    <row r="92" spans="1:38" s="44" customFormat="1" ht="34.5" customHeight="1" x14ac:dyDescent="0.2">
      <c r="A92" s="44" t="s">
        <v>36</v>
      </c>
      <c r="C92" s="82" t="s">
        <v>203</v>
      </c>
      <c r="D92" s="83" t="s">
        <v>204</v>
      </c>
      <c r="E92" s="84" t="s">
        <v>75</v>
      </c>
      <c r="F92" s="85">
        <v>12</v>
      </c>
      <c r="G92" s="86"/>
      <c r="H92" s="129">
        <v>0</v>
      </c>
      <c r="I92" s="85">
        <f t="shared" si="27"/>
        <v>12</v>
      </c>
      <c r="J92" s="88">
        <v>40.81</v>
      </c>
      <c r="K92" s="89">
        <f t="shared" si="28"/>
        <v>489.72</v>
      </c>
      <c r="L92" s="34"/>
      <c r="M92" s="34">
        <f t="shared" si="32"/>
        <v>0</v>
      </c>
      <c r="N92" s="34"/>
      <c r="O92" s="34">
        <f t="shared" si="33"/>
        <v>0</v>
      </c>
      <c r="P92" s="34"/>
      <c r="Q92" s="34">
        <f t="shared" si="34"/>
        <v>0</v>
      </c>
      <c r="R92" s="34"/>
      <c r="S92" s="34">
        <f t="shared" si="35"/>
        <v>0</v>
      </c>
      <c r="T92" s="34"/>
      <c r="U92" s="34">
        <f t="shared" si="29"/>
        <v>0</v>
      </c>
      <c r="V92" s="34"/>
      <c r="W92" s="34">
        <f t="shared" si="19"/>
        <v>0</v>
      </c>
      <c r="X92" s="34"/>
      <c r="Y92" s="34">
        <f t="shared" si="30"/>
        <v>0</v>
      </c>
      <c r="Z92" s="34"/>
      <c r="AA92" s="34">
        <f t="shared" si="24"/>
        <v>0</v>
      </c>
      <c r="AB92" s="34"/>
      <c r="AC92" s="34">
        <f t="shared" si="31"/>
        <v>0</v>
      </c>
      <c r="AD92" s="35">
        <f t="shared" si="25"/>
        <v>0</v>
      </c>
      <c r="AE92" s="35">
        <f t="shared" si="21"/>
        <v>0</v>
      </c>
      <c r="AF92" s="35">
        <f t="shared" si="22"/>
        <v>12</v>
      </c>
      <c r="AG92" s="37">
        <f t="shared" si="23"/>
        <v>489.72</v>
      </c>
      <c r="AH92" s="38"/>
      <c r="AI92" s="40"/>
      <c r="AJ92" s="41">
        <f t="shared" si="26"/>
        <v>0</v>
      </c>
      <c r="AK92" s="42" t="str">
        <f t="shared" si="20"/>
        <v>NÃO MEDIDO</v>
      </c>
      <c r="AL92" s="43"/>
    </row>
    <row r="93" spans="1:38" s="44" customFormat="1" ht="34.5" customHeight="1" x14ac:dyDescent="0.2">
      <c r="A93" s="44" t="s">
        <v>36</v>
      </c>
      <c r="C93" s="82" t="s">
        <v>294</v>
      </c>
      <c r="D93" s="83" t="s">
        <v>295</v>
      </c>
      <c r="E93" s="84" t="s">
        <v>75</v>
      </c>
      <c r="F93" s="85">
        <v>32</v>
      </c>
      <c r="G93" s="86"/>
      <c r="H93" s="129">
        <v>0</v>
      </c>
      <c r="I93" s="85">
        <f t="shared" si="27"/>
        <v>32</v>
      </c>
      <c r="J93" s="88">
        <v>71.430000000000007</v>
      </c>
      <c r="K93" s="89">
        <f t="shared" si="28"/>
        <v>2285.7600000000002</v>
      </c>
      <c r="L93" s="34"/>
      <c r="M93" s="34">
        <f t="shared" si="32"/>
        <v>0</v>
      </c>
      <c r="N93" s="34"/>
      <c r="O93" s="34">
        <f t="shared" si="33"/>
        <v>0</v>
      </c>
      <c r="P93" s="34"/>
      <c r="Q93" s="34">
        <f t="shared" si="34"/>
        <v>0</v>
      </c>
      <c r="R93" s="34"/>
      <c r="S93" s="34">
        <f t="shared" si="35"/>
        <v>0</v>
      </c>
      <c r="T93" s="34"/>
      <c r="U93" s="34">
        <f t="shared" si="29"/>
        <v>0</v>
      </c>
      <c r="V93" s="34"/>
      <c r="W93" s="34">
        <f t="shared" si="19"/>
        <v>0</v>
      </c>
      <c r="X93" s="34"/>
      <c r="Y93" s="34">
        <f t="shared" si="30"/>
        <v>0</v>
      </c>
      <c r="Z93" s="34"/>
      <c r="AA93" s="34">
        <f t="shared" si="24"/>
        <v>0</v>
      </c>
      <c r="AB93" s="34"/>
      <c r="AC93" s="34">
        <f t="shared" si="31"/>
        <v>0</v>
      </c>
      <c r="AD93" s="35">
        <f t="shared" si="25"/>
        <v>0</v>
      </c>
      <c r="AE93" s="35">
        <f t="shared" si="21"/>
        <v>0</v>
      </c>
      <c r="AF93" s="35">
        <f t="shared" si="22"/>
        <v>32</v>
      </c>
      <c r="AG93" s="37">
        <f t="shared" si="23"/>
        <v>2285.7600000000002</v>
      </c>
      <c r="AH93" s="38"/>
      <c r="AI93" s="40"/>
      <c r="AJ93" s="41">
        <f t="shared" si="26"/>
        <v>0</v>
      </c>
      <c r="AK93" s="42" t="str">
        <f t="shared" si="20"/>
        <v>NÃO MEDIDO</v>
      </c>
      <c r="AL93" s="43"/>
    </row>
    <row r="94" spans="1:38" s="44" customFormat="1" ht="44.25" customHeight="1" x14ac:dyDescent="0.2">
      <c r="A94" s="44" t="s">
        <v>36</v>
      </c>
      <c r="C94" s="82" t="s">
        <v>110</v>
      </c>
      <c r="D94" s="83" t="s">
        <v>111</v>
      </c>
      <c r="E94" s="84" t="s">
        <v>75</v>
      </c>
      <c r="F94" s="85">
        <v>25</v>
      </c>
      <c r="G94" s="86"/>
      <c r="H94" s="129">
        <v>0</v>
      </c>
      <c r="I94" s="85">
        <f t="shared" si="27"/>
        <v>25</v>
      </c>
      <c r="J94" s="88">
        <v>83.08</v>
      </c>
      <c r="K94" s="89">
        <f t="shared" si="28"/>
        <v>2077</v>
      </c>
      <c r="L94" s="34">
        <v>21</v>
      </c>
      <c r="M94" s="34">
        <f>ROUND(L94*$J94,2)</f>
        <v>1744.68</v>
      </c>
      <c r="N94" s="34">
        <v>4</v>
      </c>
      <c r="O94" s="34">
        <f t="shared" si="33"/>
        <v>332.32</v>
      </c>
      <c r="P94" s="34"/>
      <c r="Q94" s="34">
        <f t="shared" si="34"/>
        <v>0</v>
      </c>
      <c r="R94" s="34"/>
      <c r="S94" s="34">
        <f t="shared" si="35"/>
        <v>0</v>
      </c>
      <c r="T94" s="34"/>
      <c r="U94" s="34">
        <f t="shared" si="29"/>
        <v>0</v>
      </c>
      <c r="V94" s="34"/>
      <c r="W94" s="34">
        <f t="shared" si="19"/>
        <v>0</v>
      </c>
      <c r="X94" s="34"/>
      <c r="Y94" s="34">
        <f t="shared" si="30"/>
        <v>0</v>
      </c>
      <c r="Z94" s="34"/>
      <c r="AA94" s="34">
        <f t="shared" si="24"/>
        <v>0</v>
      </c>
      <c r="AB94" s="34"/>
      <c r="AC94" s="34">
        <f t="shared" si="31"/>
        <v>0</v>
      </c>
      <c r="AD94" s="35">
        <f t="shared" si="25"/>
        <v>25</v>
      </c>
      <c r="AE94" s="35">
        <f t="shared" si="21"/>
        <v>2077</v>
      </c>
      <c r="AF94" s="35">
        <f t="shared" si="22"/>
        <v>0</v>
      </c>
      <c r="AG94" s="37">
        <f t="shared" si="23"/>
        <v>0</v>
      </c>
      <c r="AH94" s="38"/>
      <c r="AI94" s="40"/>
      <c r="AJ94" s="41">
        <f t="shared" si="26"/>
        <v>0</v>
      </c>
      <c r="AK94" s="42" t="str">
        <f t="shared" si="20"/>
        <v>NÃO MEDIDO</v>
      </c>
      <c r="AL94" s="43"/>
    </row>
    <row r="95" spans="1:38" s="44" customFormat="1" ht="43.5" customHeight="1" x14ac:dyDescent="0.2">
      <c r="A95" s="44" t="s">
        <v>36</v>
      </c>
      <c r="C95" s="82" t="s">
        <v>207</v>
      </c>
      <c r="D95" s="83" t="s">
        <v>208</v>
      </c>
      <c r="E95" s="84" t="s">
        <v>75</v>
      </c>
      <c r="F95" s="85">
        <v>80</v>
      </c>
      <c r="G95" s="86"/>
      <c r="H95" s="129">
        <v>0</v>
      </c>
      <c r="I95" s="85">
        <f t="shared" si="27"/>
        <v>80</v>
      </c>
      <c r="J95" s="88">
        <v>21.97</v>
      </c>
      <c r="K95" s="89">
        <f t="shared" si="28"/>
        <v>1757.6</v>
      </c>
      <c r="L95" s="34">
        <v>73</v>
      </c>
      <c r="M95" s="34">
        <f>ROUND(L95*$J95,2)</f>
        <v>1603.81</v>
      </c>
      <c r="N95" s="34"/>
      <c r="O95" s="34">
        <f t="shared" si="33"/>
        <v>0</v>
      </c>
      <c r="P95" s="34"/>
      <c r="Q95" s="34">
        <f t="shared" si="34"/>
        <v>0</v>
      </c>
      <c r="R95" s="34">
        <v>7</v>
      </c>
      <c r="S95" s="34">
        <f t="shared" si="35"/>
        <v>153.79</v>
      </c>
      <c r="T95" s="34"/>
      <c r="U95" s="34">
        <f t="shared" si="29"/>
        <v>0</v>
      </c>
      <c r="V95" s="34"/>
      <c r="W95" s="34">
        <f t="shared" si="19"/>
        <v>0</v>
      </c>
      <c r="X95" s="34"/>
      <c r="Y95" s="34">
        <f t="shared" si="30"/>
        <v>0</v>
      </c>
      <c r="Z95" s="34"/>
      <c r="AA95" s="34">
        <f t="shared" si="24"/>
        <v>0</v>
      </c>
      <c r="AB95" s="34"/>
      <c r="AC95" s="34">
        <f t="shared" si="31"/>
        <v>0</v>
      </c>
      <c r="AD95" s="35">
        <f t="shared" si="25"/>
        <v>80</v>
      </c>
      <c r="AE95" s="35">
        <f t="shared" si="21"/>
        <v>1757.6</v>
      </c>
      <c r="AF95" s="35">
        <f t="shared" si="22"/>
        <v>0</v>
      </c>
      <c r="AG95" s="37">
        <f t="shared" si="23"/>
        <v>0</v>
      </c>
      <c r="AH95" s="38"/>
      <c r="AI95" s="40"/>
      <c r="AJ95" s="41">
        <f t="shared" si="26"/>
        <v>0</v>
      </c>
      <c r="AK95" s="42" t="str">
        <f t="shared" si="20"/>
        <v>NÃO MEDIDO</v>
      </c>
      <c r="AL95" s="43"/>
    </row>
    <row r="96" spans="1:38" s="44" customFormat="1" ht="51" customHeight="1" x14ac:dyDescent="0.2">
      <c r="A96" s="44" t="s">
        <v>36</v>
      </c>
      <c r="C96" s="82" t="s">
        <v>209</v>
      </c>
      <c r="D96" s="83" t="s">
        <v>210</v>
      </c>
      <c r="E96" s="84" t="s">
        <v>75</v>
      </c>
      <c r="F96" s="85">
        <v>320</v>
      </c>
      <c r="G96" s="86"/>
      <c r="H96" s="129">
        <v>0</v>
      </c>
      <c r="I96" s="85">
        <f t="shared" si="27"/>
        <v>320</v>
      </c>
      <c r="J96" s="88">
        <v>42.46</v>
      </c>
      <c r="K96" s="89">
        <f t="shared" si="28"/>
        <v>13587.2</v>
      </c>
      <c r="L96" s="34">
        <v>292</v>
      </c>
      <c r="M96" s="34">
        <f t="shared" si="32"/>
        <v>12398.32</v>
      </c>
      <c r="N96" s="34"/>
      <c r="O96" s="34">
        <f t="shared" si="33"/>
        <v>0</v>
      </c>
      <c r="P96" s="34"/>
      <c r="Q96" s="34">
        <f t="shared" si="34"/>
        <v>0</v>
      </c>
      <c r="R96" s="34"/>
      <c r="S96" s="34">
        <f t="shared" si="35"/>
        <v>0</v>
      </c>
      <c r="T96" s="34"/>
      <c r="U96" s="34">
        <f t="shared" si="29"/>
        <v>0</v>
      </c>
      <c r="V96" s="34"/>
      <c r="W96" s="34">
        <f t="shared" si="19"/>
        <v>0</v>
      </c>
      <c r="X96" s="34"/>
      <c r="Y96" s="34">
        <f t="shared" si="30"/>
        <v>0</v>
      </c>
      <c r="Z96" s="34"/>
      <c r="AA96" s="34">
        <f t="shared" si="24"/>
        <v>0</v>
      </c>
      <c r="AB96" s="34"/>
      <c r="AC96" s="34">
        <f t="shared" si="31"/>
        <v>0</v>
      </c>
      <c r="AD96" s="35">
        <f t="shared" si="25"/>
        <v>292</v>
      </c>
      <c r="AE96" s="35">
        <f t="shared" si="21"/>
        <v>12398.32</v>
      </c>
      <c r="AF96" s="35">
        <f t="shared" si="22"/>
        <v>28</v>
      </c>
      <c r="AG96" s="37">
        <f t="shared" si="23"/>
        <v>1188.8800000000001</v>
      </c>
      <c r="AH96" s="38"/>
      <c r="AI96" s="40"/>
      <c r="AJ96" s="41">
        <f t="shared" si="26"/>
        <v>0</v>
      </c>
      <c r="AK96" s="42" t="str">
        <f t="shared" si="20"/>
        <v>NÃO MEDIDO</v>
      </c>
      <c r="AL96" s="43"/>
    </row>
    <row r="97" spans="1:38" s="44" customFormat="1" ht="84.75" customHeight="1" x14ac:dyDescent="0.2">
      <c r="A97" s="44" t="s">
        <v>36</v>
      </c>
      <c r="C97" s="82" t="s">
        <v>113</v>
      </c>
      <c r="D97" s="83" t="s">
        <v>114</v>
      </c>
      <c r="E97" s="84" t="s">
        <v>75</v>
      </c>
      <c r="F97" s="85">
        <v>50</v>
      </c>
      <c r="G97" s="86"/>
      <c r="H97" s="129">
        <v>0</v>
      </c>
      <c r="I97" s="85">
        <f t="shared" si="27"/>
        <v>50</v>
      </c>
      <c r="J97" s="88">
        <v>6.92</v>
      </c>
      <c r="K97" s="89">
        <f t="shared" si="28"/>
        <v>346</v>
      </c>
      <c r="L97" s="34"/>
      <c r="M97" s="34"/>
      <c r="N97" s="34"/>
      <c r="O97" s="34">
        <f t="shared" si="33"/>
        <v>0</v>
      </c>
      <c r="P97" s="34"/>
      <c r="Q97" s="34">
        <f t="shared" si="34"/>
        <v>0</v>
      </c>
      <c r="R97" s="34"/>
      <c r="S97" s="34">
        <f t="shared" si="35"/>
        <v>0</v>
      </c>
      <c r="T97" s="34"/>
      <c r="U97" s="34">
        <f t="shared" si="29"/>
        <v>0</v>
      </c>
      <c r="V97" s="34"/>
      <c r="W97" s="34">
        <f t="shared" si="19"/>
        <v>0</v>
      </c>
      <c r="X97" s="34"/>
      <c r="Y97" s="34">
        <f t="shared" si="30"/>
        <v>0</v>
      </c>
      <c r="Z97" s="34">
        <v>50</v>
      </c>
      <c r="AA97" s="34">
        <f t="shared" si="24"/>
        <v>346</v>
      </c>
      <c r="AB97" s="34"/>
      <c r="AC97" s="34">
        <f t="shared" si="31"/>
        <v>0</v>
      </c>
      <c r="AD97" s="35">
        <f t="shared" si="25"/>
        <v>50</v>
      </c>
      <c r="AE97" s="35">
        <f t="shared" si="21"/>
        <v>346</v>
      </c>
      <c r="AF97" s="35">
        <f t="shared" si="22"/>
        <v>0</v>
      </c>
      <c r="AG97" s="37">
        <f t="shared" si="23"/>
        <v>0</v>
      </c>
      <c r="AH97" s="38"/>
      <c r="AI97" s="40"/>
      <c r="AJ97" s="41">
        <f t="shared" si="26"/>
        <v>0</v>
      </c>
      <c r="AK97" s="42" t="str">
        <f t="shared" si="20"/>
        <v>NÃO MEDIDO</v>
      </c>
      <c r="AL97" s="43"/>
    </row>
    <row r="98" spans="1:38" s="44" customFormat="1" ht="39.75" customHeight="1" x14ac:dyDescent="0.2">
      <c r="A98" s="44" t="s">
        <v>36</v>
      </c>
      <c r="C98" s="82" t="s">
        <v>559</v>
      </c>
      <c r="D98" s="83" t="s">
        <v>296</v>
      </c>
      <c r="E98" s="84" t="s">
        <v>60</v>
      </c>
      <c r="F98" s="85">
        <v>1</v>
      </c>
      <c r="G98" s="86"/>
      <c r="H98" s="129">
        <v>0</v>
      </c>
      <c r="I98" s="85">
        <f t="shared" si="27"/>
        <v>1</v>
      </c>
      <c r="J98" s="88">
        <v>441.09</v>
      </c>
      <c r="K98" s="89">
        <f t="shared" si="28"/>
        <v>441.09</v>
      </c>
      <c r="L98" s="34">
        <v>1</v>
      </c>
      <c r="M98" s="34">
        <f t="shared" si="32"/>
        <v>441.09</v>
      </c>
      <c r="N98" s="34"/>
      <c r="O98" s="34">
        <f t="shared" si="33"/>
        <v>0</v>
      </c>
      <c r="P98" s="34"/>
      <c r="Q98" s="34">
        <f t="shared" si="34"/>
        <v>0</v>
      </c>
      <c r="R98" s="34"/>
      <c r="S98" s="34">
        <f t="shared" si="35"/>
        <v>0</v>
      </c>
      <c r="T98" s="34"/>
      <c r="U98" s="34">
        <f t="shared" si="29"/>
        <v>0</v>
      </c>
      <c r="V98" s="34"/>
      <c r="W98" s="34">
        <f t="shared" si="19"/>
        <v>0</v>
      </c>
      <c r="X98" s="34"/>
      <c r="Y98" s="34">
        <f t="shared" si="30"/>
        <v>0</v>
      </c>
      <c r="Z98" s="34"/>
      <c r="AA98" s="34">
        <f t="shared" si="24"/>
        <v>0</v>
      </c>
      <c r="AB98" s="34"/>
      <c r="AC98" s="34">
        <f t="shared" si="31"/>
        <v>0</v>
      </c>
      <c r="AD98" s="35">
        <f t="shared" si="25"/>
        <v>1</v>
      </c>
      <c r="AE98" s="35">
        <f t="shared" si="21"/>
        <v>441.09</v>
      </c>
      <c r="AF98" s="35">
        <f t="shared" si="22"/>
        <v>0</v>
      </c>
      <c r="AG98" s="37">
        <f t="shared" si="23"/>
        <v>0</v>
      </c>
      <c r="AH98" s="38"/>
      <c r="AI98" s="40"/>
      <c r="AJ98" s="41">
        <f t="shared" si="26"/>
        <v>0</v>
      </c>
      <c r="AK98" s="42" t="str">
        <f t="shared" si="20"/>
        <v>NÃO MEDIDO</v>
      </c>
      <c r="AL98" s="43"/>
    </row>
    <row r="99" spans="1:38" s="44" customFormat="1" ht="39.75" customHeight="1" x14ac:dyDescent="0.2">
      <c r="A99" s="44" t="s">
        <v>36</v>
      </c>
      <c r="C99" s="82" t="s">
        <v>560</v>
      </c>
      <c r="D99" s="83" t="s">
        <v>297</v>
      </c>
      <c r="E99" s="84" t="s">
        <v>75</v>
      </c>
      <c r="F99" s="85">
        <v>6</v>
      </c>
      <c r="G99" s="86"/>
      <c r="H99" s="129">
        <v>0</v>
      </c>
      <c r="I99" s="85">
        <f t="shared" si="27"/>
        <v>6</v>
      </c>
      <c r="J99" s="88">
        <v>16.059999999999999</v>
      </c>
      <c r="K99" s="89">
        <f t="shared" si="28"/>
        <v>96.36</v>
      </c>
      <c r="L99" s="34">
        <v>6</v>
      </c>
      <c r="M99" s="34">
        <f t="shared" si="32"/>
        <v>96.36</v>
      </c>
      <c r="N99" s="34"/>
      <c r="O99" s="34">
        <f t="shared" si="33"/>
        <v>0</v>
      </c>
      <c r="P99" s="34"/>
      <c r="Q99" s="34">
        <f t="shared" si="34"/>
        <v>0</v>
      </c>
      <c r="R99" s="34"/>
      <c r="S99" s="34">
        <f t="shared" si="35"/>
        <v>0</v>
      </c>
      <c r="T99" s="34"/>
      <c r="U99" s="34">
        <f t="shared" si="29"/>
        <v>0</v>
      </c>
      <c r="V99" s="34"/>
      <c r="W99" s="34">
        <f t="shared" si="19"/>
        <v>0</v>
      </c>
      <c r="X99" s="34"/>
      <c r="Y99" s="34">
        <f t="shared" si="30"/>
        <v>0</v>
      </c>
      <c r="Z99" s="34"/>
      <c r="AA99" s="34">
        <f t="shared" si="24"/>
        <v>0</v>
      </c>
      <c r="AB99" s="34"/>
      <c r="AC99" s="34">
        <f t="shared" si="31"/>
        <v>0</v>
      </c>
      <c r="AD99" s="35">
        <f t="shared" si="25"/>
        <v>6</v>
      </c>
      <c r="AE99" s="35">
        <f t="shared" si="21"/>
        <v>96.36</v>
      </c>
      <c r="AF99" s="35">
        <f t="shared" si="22"/>
        <v>0</v>
      </c>
      <c r="AG99" s="37">
        <f t="shared" si="23"/>
        <v>0</v>
      </c>
      <c r="AH99" s="38"/>
      <c r="AI99" s="40"/>
      <c r="AJ99" s="41">
        <f t="shared" si="26"/>
        <v>0</v>
      </c>
      <c r="AK99" s="42" t="str">
        <f t="shared" si="20"/>
        <v>NÃO MEDIDO</v>
      </c>
      <c r="AL99" s="43"/>
    </row>
    <row r="100" spans="1:38" s="44" customFormat="1" ht="39.75" customHeight="1" x14ac:dyDescent="0.2">
      <c r="A100" s="44" t="s">
        <v>36</v>
      </c>
      <c r="C100" s="82" t="s">
        <v>561</v>
      </c>
      <c r="D100" s="83" t="s">
        <v>298</v>
      </c>
      <c r="E100" s="84" t="s">
        <v>60</v>
      </c>
      <c r="F100" s="85">
        <v>15</v>
      </c>
      <c r="G100" s="85">
        <v>26</v>
      </c>
      <c r="H100" s="129">
        <v>30</v>
      </c>
      <c r="I100" s="85">
        <f t="shared" si="27"/>
        <v>71</v>
      </c>
      <c r="J100" s="88">
        <v>36.299999999999997</v>
      </c>
      <c r="K100" s="89">
        <f t="shared" si="28"/>
        <v>2577.3000000000002</v>
      </c>
      <c r="L100" s="34">
        <v>15</v>
      </c>
      <c r="M100" s="34">
        <f>ROUND(L100*$J100,2)</f>
        <v>544.5</v>
      </c>
      <c r="N100" s="34"/>
      <c r="O100" s="34">
        <f t="shared" si="33"/>
        <v>0</v>
      </c>
      <c r="P100" s="34"/>
      <c r="Q100" s="34">
        <f t="shared" si="34"/>
        <v>0</v>
      </c>
      <c r="R100" s="34"/>
      <c r="S100" s="34">
        <f t="shared" si="35"/>
        <v>0</v>
      </c>
      <c r="T100" s="34"/>
      <c r="U100" s="34">
        <f t="shared" si="29"/>
        <v>0</v>
      </c>
      <c r="V100" s="34"/>
      <c r="W100" s="34">
        <f t="shared" si="19"/>
        <v>0</v>
      </c>
      <c r="X100" s="34"/>
      <c r="Y100" s="34">
        <f t="shared" si="30"/>
        <v>0</v>
      </c>
      <c r="Z100" s="34"/>
      <c r="AA100" s="34">
        <f t="shared" si="24"/>
        <v>0</v>
      </c>
      <c r="AB100" s="34">
        <v>56</v>
      </c>
      <c r="AC100" s="34">
        <f t="shared" si="31"/>
        <v>2032.8</v>
      </c>
      <c r="AD100" s="35">
        <f t="shared" si="25"/>
        <v>71</v>
      </c>
      <c r="AE100" s="35">
        <f t="shared" si="21"/>
        <v>2577.3000000000002</v>
      </c>
      <c r="AF100" s="35">
        <f t="shared" si="22"/>
        <v>0</v>
      </c>
      <c r="AG100" s="37">
        <f t="shared" si="23"/>
        <v>0</v>
      </c>
      <c r="AH100" s="38"/>
      <c r="AI100" s="40"/>
      <c r="AJ100" s="41">
        <f t="shared" si="26"/>
        <v>56</v>
      </c>
      <c r="AK100" s="42" t="str">
        <f t="shared" si="20"/>
        <v>MEDIDO</v>
      </c>
      <c r="AL100" s="43"/>
    </row>
    <row r="101" spans="1:38" s="44" customFormat="1" ht="39.75" customHeight="1" x14ac:dyDescent="0.2">
      <c r="A101" s="44" t="s">
        <v>36</v>
      </c>
      <c r="C101" s="82" t="s">
        <v>562</v>
      </c>
      <c r="D101" s="83" t="s">
        <v>299</v>
      </c>
      <c r="E101" s="84" t="s">
        <v>60</v>
      </c>
      <c r="F101" s="85">
        <v>4</v>
      </c>
      <c r="G101" s="86"/>
      <c r="H101" s="129">
        <v>0</v>
      </c>
      <c r="I101" s="85">
        <f t="shared" si="27"/>
        <v>4</v>
      </c>
      <c r="J101" s="88">
        <v>46.29</v>
      </c>
      <c r="K101" s="89">
        <f t="shared" si="28"/>
        <v>185.16</v>
      </c>
      <c r="L101" s="34"/>
      <c r="M101" s="34">
        <f t="shared" si="32"/>
        <v>0</v>
      </c>
      <c r="N101" s="34"/>
      <c r="O101" s="34">
        <f t="shared" si="33"/>
        <v>0</v>
      </c>
      <c r="P101" s="34"/>
      <c r="Q101" s="34">
        <f t="shared" si="34"/>
        <v>0</v>
      </c>
      <c r="R101" s="34"/>
      <c r="S101" s="34">
        <f t="shared" si="35"/>
        <v>0</v>
      </c>
      <c r="T101" s="34"/>
      <c r="U101" s="34">
        <f t="shared" si="29"/>
        <v>0</v>
      </c>
      <c r="V101" s="34"/>
      <c r="W101" s="34">
        <f t="shared" si="19"/>
        <v>0</v>
      </c>
      <c r="X101" s="34"/>
      <c r="Y101" s="34">
        <f t="shared" si="30"/>
        <v>0</v>
      </c>
      <c r="Z101" s="34"/>
      <c r="AA101" s="34">
        <f t="shared" si="24"/>
        <v>0</v>
      </c>
      <c r="AB101" s="34"/>
      <c r="AC101" s="34">
        <f t="shared" si="31"/>
        <v>0</v>
      </c>
      <c r="AD101" s="35">
        <f t="shared" si="25"/>
        <v>0</v>
      </c>
      <c r="AE101" s="35">
        <f t="shared" si="21"/>
        <v>0</v>
      </c>
      <c r="AF101" s="35">
        <f t="shared" si="22"/>
        <v>4</v>
      </c>
      <c r="AG101" s="37">
        <f t="shared" si="23"/>
        <v>185.16</v>
      </c>
      <c r="AH101" s="38"/>
      <c r="AI101" s="40"/>
      <c r="AJ101" s="41">
        <f t="shared" si="26"/>
        <v>0</v>
      </c>
      <c r="AK101" s="42" t="str">
        <f t="shared" si="20"/>
        <v>NÃO MEDIDO</v>
      </c>
      <c r="AL101" s="43"/>
    </row>
    <row r="102" spans="1:38" s="44" customFormat="1" ht="39.75" customHeight="1" x14ac:dyDescent="0.2">
      <c r="A102" s="44" t="s">
        <v>36</v>
      </c>
      <c r="C102" s="82" t="s">
        <v>563</v>
      </c>
      <c r="D102" s="83" t="s">
        <v>300</v>
      </c>
      <c r="E102" s="84" t="s">
        <v>60</v>
      </c>
      <c r="F102" s="85">
        <v>12</v>
      </c>
      <c r="G102" s="86"/>
      <c r="H102" s="129">
        <v>0</v>
      </c>
      <c r="I102" s="85">
        <f t="shared" si="27"/>
        <v>12</v>
      </c>
      <c r="J102" s="88">
        <v>90.51</v>
      </c>
      <c r="K102" s="89">
        <f t="shared" si="28"/>
        <v>1086.1199999999999</v>
      </c>
      <c r="L102" s="34"/>
      <c r="M102" s="34">
        <f t="shared" si="32"/>
        <v>0</v>
      </c>
      <c r="N102" s="34"/>
      <c r="O102" s="34">
        <f t="shared" si="33"/>
        <v>0</v>
      </c>
      <c r="P102" s="34"/>
      <c r="Q102" s="34">
        <f t="shared" si="34"/>
        <v>0</v>
      </c>
      <c r="R102" s="34"/>
      <c r="S102" s="34">
        <f t="shared" si="35"/>
        <v>0</v>
      </c>
      <c r="T102" s="34"/>
      <c r="U102" s="34">
        <f t="shared" si="29"/>
        <v>0</v>
      </c>
      <c r="V102" s="34"/>
      <c r="W102" s="34">
        <f t="shared" si="19"/>
        <v>0</v>
      </c>
      <c r="X102" s="34"/>
      <c r="Y102" s="34">
        <f t="shared" si="30"/>
        <v>0</v>
      </c>
      <c r="Z102" s="34"/>
      <c r="AA102" s="34">
        <f t="shared" si="24"/>
        <v>0</v>
      </c>
      <c r="AB102" s="34"/>
      <c r="AC102" s="34">
        <f t="shared" si="31"/>
        <v>0</v>
      </c>
      <c r="AD102" s="35">
        <f t="shared" si="25"/>
        <v>0</v>
      </c>
      <c r="AE102" s="35">
        <f t="shared" si="21"/>
        <v>0</v>
      </c>
      <c r="AF102" s="35">
        <f t="shared" si="22"/>
        <v>12</v>
      </c>
      <c r="AG102" s="37">
        <f t="shared" si="23"/>
        <v>1086.1199999999999</v>
      </c>
      <c r="AH102" s="38"/>
      <c r="AI102" s="40"/>
      <c r="AJ102" s="41">
        <f t="shared" si="26"/>
        <v>0</v>
      </c>
      <c r="AK102" s="42" t="str">
        <f t="shared" si="20"/>
        <v>NÃO MEDIDO</v>
      </c>
      <c r="AL102" s="43"/>
    </row>
    <row r="103" spans="1:38" s="44" customFormat="1" ht="39.75" customHeight="1" x14ac:dyDescent="0.2">
      <c r="A103" s="44" t="s">
        <v>36</v>
      </c>
      <c r="C103" s="82" t="s">
        <v>564</v>
      </c>
      <c r="D103" s="83" t="s">
        <v>301</v>
      </c>
      <c r="E103" s="84" t="s">
        <v>60</v>
      </c>
      <c r="F103" s="85">
        <v>15</v>
      </c>
      <c r="G103" s="86"/>
      <c r="H103" s="129">
        <v>0</v>
      </c>
      <c r="I103" s="85">
        <f t="shared" si="27"/>
        <v>15</v>
      </c>
      <c r="J103" s="88">
        <v>112.79</v>
      </c>
      <c r="K103" s="89">
        <f t="shared" si="28"/>
        <v>1691.85</v>
      </c>
      <c r="L103" s="34">
        <v>4</v>
      </c>
      <c r="M103" s="34">
        <f t="shared" si="32"/>
        <v>451.16</v>
      </c>
      <c r="N103" s="34">
        <v>1</v>
      </c>
      <c r="O103" s="34">
        <f t="shared" si="33"/>
        <v>112.79</v>
      </c>
      <c r="P103" s="34"/>
      <c r="Q103" s="34">
        <f t="shared" si="34"/>
        <v>0</v>
      </c>
      <c r="R103" s="34"/>
      <c r="S103" s="34">
        <f t="shared" si="35"/>
        <v>0</v>
      </c>
      <c r="T103" s="34"/>
      <c r="U103" s="34">
        <f t="shared" si="29"/>
        <v>0</v>
      </c>
      <c r="V103" s="34"/>
      <c r="W103" s="34">
        <f t="shared" si="19"/>
        <v>0</v>
      </c>
      <c r="X103" s="34"/>
      <c r="Y103" s="34">
        <f t="shared" si="30"/>
        <v>0</v>
      </c>
      <c r="Z103" s="34"/>
      <c r="AA103" s="34">
        <f t="shared" si="24"/>
        <v>0</v>
      </c>
      <c r="AB103" s="34"/>
      <c r="AC103" s="34">
        <f t="shared" si="31"/>
        <v>0</v>
      </c>
      <c r="AD103" s="35">
        <f t="shared" si="25"/>
        <v>5</v>
      </c>
      <c r="AE103" s="35">
        <f t="shared" si="21"/>
        <v>563.95000000000005</v>
      </c>
      <c r="AF103" s="35">
        <f t="shared" si="22"/>
        <v>10</v>
      </c>
      <c r="AG103" s="37">
        <f t="shared" si="23"/>
        <v>1127.9000000000001</v>
      </c>
      <c r="AH103" s="38"/>
      <c r="AI103" s="40"/>
      <c r="AJ103" s="41">
        <f t="shared" si="26"/>
        <v>0</v>
      </c>
      <c r="AK103" s="42" t="str">
        <f t="shared" si="20"/>
        <v>NÃO MEDIDO</v>
      </c>
      <c r="AL103" s="43"/>
    </row>
    <row r="104" spans="1:38" s="44" customFormat="1" ht="67.5" customHeight="1" x14ac:dyDescent="0.2">
      <c r="A104" s="44" t="s">
        <v>36</v>
      </c>
      <c r="C104" s="82" t="s">
        <v>565</v>
      </c>
      <c r="D104" s="83" t="s">
        <v>302</v>
      </c>
      <c r="E104" s="84" t="s">
        <v>75</v>
      </c>
      <c r="F104" s="85">
        <v>150</v>
      </c>
      <c r="G104" s="86"/>
      <c r="H104" s="129">
        <v>0</v>
      </c>
      <c r="I104" s="85">
        <f t="shared" si="27"/>
        <v>150</v>
      </c>
      <c r="J104" s="88">
        <v>6.09</v>
      </c>
      <c r="K104" s="89">
        <f t="shared" si="28"/>
        <v>913.5</v>
      </c>
      <c r="L104" s="34">
        <v>105.8</v>
      </c>
      <c r="M104" s="34">
        <f>ROUND(L104*$J104,2)</f>
        <v>644.32000000000005</v>
      </c>
      <c r="N104" s="34">
        <v>44.2</v>
      </c>
      <c r="O104" s="34">
        <f t="shared" si="33"/>
        <v>269.18</v>
      </c>
      <c r="P104" s="34"/>
      <c r="Q104" s="34">
        <f t="shared" si="34"/>
        <v>0</v>
      </c>
      <c r="R104" s="34"/>
      <c r="S104" s="34">
        <f t="shared" si="35"/>
        <v>0</v>
      </c>
      <c r="T104" s="34"/>
      <c r="U104" s="34">
        <f t="shared" si="29"/>
        <v>0</v>
      </c>
      <c r="V104" s="34"/>
      <c r="W104" s="34">
        <f t="shared" si="19"/>
        <v>0</v>
      </c>
      <c r="X104" s="34"/>
      <c r="Y104" s="34">
        <f t="shared" si="30"/>
        <v>0</v>
      </c>
      <c r="Z104" s="34"/>
      <c r="AA104" s="34">
        <f t="shared" si="24"/>
        <v>0</v>
      </c>
      <c r="AB104" s="34"/>
      <c r="AC104" s="34">
        <f t="shared" si="31"/>
        <v>0</v>
      </c>
      <c r="AD104" s="35">
        <f t="shared" si="25"/>
        <v>150</v>
      </c>
      <c r="AE104" s="35">
        <f t="shared" si="21"/>
        <v>913.5</v>
      </c>
      <c r="AF104" s="35">
        <f t="shared" si="22"/>
        <v>0</v>
      </c>
      <c r="AG104" s="37">
        <f t="shared" si="23"/>
        <v>0</v>
      </c>
      <c r="AH104" s="38"/>
      <c r="AI104" s="40"/>
      <c r="AJ104" s="41">
        <f t="shared" si="26"/>
        <v>0</v>
      </c>
      <c r="AK104" s="42" t="str">
        <f t="shared" si="20"/>
        <v>NÃO MEDIDO</v>
      </c>
      <c r="AL104" s="43"/>
    </row>
    <row r="105" spans="1:38" s="44" customFormat="1" ht="63" customHeight="1" x14ac:dyDescent="0.2">
      <c r="A105" s="44" t="s">
        <v>36</v>
      </c>
      <c r="C105" s="82" t="s">
        <v>566</v>
      </c>
      <c r="D105" s="83" t="s">
        <v>303</v>
      </c>
      <c r="E105" s="84" t="s">
        <v>75</v>
      </c>
      <c r="F105" s="85">
        <v>45</v>
      </c>
      <c r="G105" s="86"/>
      <c r="H105" s="129">
        <v>0</v>
      </c>
      <c r="I105" s="85">
        <f t="shared" si="27"/>
        <v>45</v>
      </c>
      <c r="J105" s="88">
        <v>7.23</v>
      </c>
      <c r="K105" s="89">
        <f t="shared" si="28"/>
        <v>325.35000000000002</v>
      </c>
      <c r="L105" s="34"/>
      <c r="M105" s="34">
        <f t="shared" si="32"/>
        <v>0</v>
      </c>
      <c r="N105" s="34">
        <v>18</v>
      </c>
      <c r="O105" s="34">
        <f t="shared" si="33"/>
        <v>130.13999999999999</v>
      </c>
      <c r="P105" s="34"/>
      <c r="Q105" s="34">
        <f t="shared" si="34"/>
        <v>0</v>
      </c>
      <c r="R105" s="34"/>
      <c r="S105" s="34">
        <f t="shared" si="35"/>
        <v>0</v>
      </c>
      <c r="T105" s="34"/>
      <c r="U105" s="34">
        <f t="shared" si="29"/>
        <v>0</v>
      </c>
      <c r="V105" s="34"/>
      <c r="W105" s="34">
        <f t="shared" si="19"/>
        <v>0</v>
      </c>
      <c r="X105" s="34"/>
      <c r="Y105" s="34">
        <f t="shared" si="30"/>
        <v>0</v>
      </c>
      <c r="Z105" s="34"/>
      <c r="AA105" s="34">
        <f t="shared" si="24"/>
        <v>0</v>
      </c>
      <c r="AB105" s="34"/>
      <c r="AC105" s="34">
        <f t="shared" si="31"/>
        <v>0</v>
      </c>
      <c r="AD105" s="35">
        <f t="shared" si="25"/>
        <v>18</v>
      </c>
      <c r="AE105" s="35">
        <f t="shared" si="21"/>
        <v>130.13999999999999</v>
      </c>
      <c r="AF105" s="35">
        <f t="shared" si="22"/>
        <v>27</v>
      </c>
      <c r="AG105" s="37">
        <f t="shared" si="23"/>
        <v>195.21</v>
      </c>
      <c r="AH105" s="38"/>
      <c r="AI105" s="40"/>
      <c r="AJ105" s="41">
        <f t="shared" si="26"/>
        <v>0</v>
      </c>
      <c r="AK105" s="42" t="str">
        <f t="shared" si="20"/>
        <v>NÃO MEDIDO</v>
      </c>
      <c r="AL105" s="43"/>
    </row>
    <row r="106" spans="1:38" s="44" customFormat="1" ht="67.5" customHeight="1" x14ac:dyDescent="0.2">
      <c r="A106" s="44" t="s">
        <v>36</v>
      </c>
      <c r="C106" s="82" t="s">
        <v>567</v>
      </c>
      <c r="D106" s="83" t="s">
        <v>304</v>
      </c>
      <c r="E106" s="84" t="s">
        <v>75</v>
      </c>
      <c r="F106" s="85">
        <v>300</v>
      </c>
      <c r="G106" s="86"/>
      <c r="H106" s="129">
        <v>0</v>
      </c>
      <c r="I106" s="85">
        <f t="shared" si="27"/>
        <v>300</v>
      </c>
      <c r="J106" s="88">
        <v>9.4499999999999993</v>
      </c>
      <c r="K106" s="89">
        <f t="shared" si="28"/>
        <v>2835</v>
      </c>
      <c r="L106" s="34">
        <v>206.3</v>
      </c>
      <c r="M106" s="34">
        <f t="shared" si="32"/>
        <v>1949.54</v>
      </c>
      <c r="N106" s="34"/>
      <c r="O106" s="34">
        <f t="shared" si="33"/>
        <v>0</v>
      </c>
      <c r="P106" s="34">
        <v>93.7</v>
      </c>
      <c r="Q106" s="34">
        <f>ROUND(P106*$J106,2)-0.01</f>
        <v>885.46</v>
      </c>
      <c r="R106" s="34"/>
      <c r="S106" s="34">
        <f t="shared" si="35"/>
        <v>0</v>
      </c>
      <c r="T106" s="34"/>
      <c r="U106" s="34">
        <f t="shared" si="29"/>
        <v>0</v>
      </c>
      <c r="V106" s="34"/>
      <c r="W106" s="34">
        <f t="shared" si="19"/>
        <v>0</v>
      </c>
      <c r="X106" s="34"/>
      <c r="Y106" s="34">
        <f t="shared" si="30"/>
        <v>0</v>
      </c>
      <c r="Z106" s="34"/>
      <c r="AA106" s="34">
        <f t="shared" si="24"/>
        <v>0</v>
      </c>
      <c r="AB106" s="34"/>
      <c r="AC106" s="34">
        <f t="shared" si="31"/>
        <v>0</v>
      </c>
      <c r="AD106" s="35">
        <f t="shared" si="25"/>
        <v>300</v>
      </c>
      <c r="AE106" s="35">
        <f t="shared" si="21"/>
        <v>2835</v>
      </c>
      <c r="AF106" s="35">
        <f t="shared" si="22"/>
        <v>0</v>
      </c>
      <c r="AG106" s="37">
        <f t="shared" si="23"/>
        <v>0</v>
      </c>
      <c r="AH106" s="38"/>
      <c r="AI106" s="40"/>
      <c r="AJ106" s="41">
        <f t="shared" si="26"/>
        <v>0</v>
      </c>
      <c r="AK106" s="42" t="str">
        <f t="shared" si="20"/>
        <v>NÃO MEDIDO</v>
      </c>
      <c r="AL106" s="43"/>
    </row>
    <row r="107" spans="1:38" s="44" customFormat="1" ht="58.5" customHeight="1" x14ac:dyDescent="0.2">
      <c r="A107" s="44" t="s">
        <v>36</v>
      </c>
      <c r="C107" s="82" t="s">
        <v>568</v>
      </c>
      <c r="D107" s="83" t="s">
        <v>305</v>
      </c>
      <c r="E107" s="84" t="s">
        <v>75</v>
      </c>
      <c r="F107" s="85">
        <v>100</v>
      </c>
      <c r="G107" s="86"/>
      <c r="H107" s="129">
        <v>0</v>
      </c>
      <c r="I107" s="85">
        <f t="shared" si="27"/>
        <v>100</v>
      </c>
      <c r="J107" s="88">
        <v>14.62</v>
      </c>
      <c r="K107" s="89">
        <f t="shared" si="28"/>
        <v>1462</v>
      </c>
      <c r="L107" s="34"/>
      <c r="M107" s="34">
        <f t="shared" si="32"/>
        <v>0</v>
      </c>
      <c r="N107" s="34"/>
      <c r="O107" s="34">
        <f t="shared" si="33"/>
        <v>0</v>
      </c>
      <c r="P107" s="34"/>
      <c r="Q107" s="34">
        <f t="shared" si="34"/>
        <v>0</v>
      </c>
      <c r="R107" s="34">
        <v>25</v>
      </c>
      <c r="S107" s="34">
        <f t="shared" si="35"/>
        <v>365.5</v>
      </c>
      <c r="T107" s="34"/>
      <c r="U107" s="34">
        <f t="shared" si="29"/>
        <v>0</v>
      </c>
      <c r="V107" s="34"/>
      <c r="W107" s="34">
        <f t="shared" si="19"/>
        <v>0</v>
      </c>
      <c r="X107" s="34"/>
      <c r="Y107" s="34">
        <f t="shared" si="30"/>
        <v>0</v>
      </c>
      <c r="Z107" s="34"/>
      <c r="AA107" s="34">
        <f t="shared" si="24"/>
        <v>0</v>
      </c>
      <c r="AB107" s="34"/>
      <c r="AC107" s="34">
        <f t="shared" si="31"/>
        <v>0</v>
      </c>
      <c r="AD107" s="35">
        <f t="shared" si="25"/>
        <v>25</v>
      </c>
      <c r="AE107" s="35">
        <f t="shared" si="21"/>
        <v>365.5</v>
      </c>
      <c r="AF107" s="35">
        <f t="shared" si="22"/>
        <v>75</v>
      </c>
      <c r="AG107" s="37">
        <f t="shared" si="23"/>
        <v>1096.5</v>
      </c>
      <c r="AH107" s="38"/>
      <c r="AI107" s="40"/>
      <c r="AJ107" s="41">
        <f t="shared" si="26"/>
        <v>0</v>
      </c>
      <c r="AK107" s="42" t="str">
        <f t="shared" si="20"/>
        <v>NÃO MEDIDO</v>
      </c>
      <c r="AL107" s="43"/>
    </row>
    <row r="108" spans="1:38" s="44" customFormat="1" ht="30" customHeight="1" x14ac:dyDescent="0.2">
      <c r="A108" s="44" t="s">
        <v>36</v>
      </c>
      <c r="C108" s="82" t="s">
        <v>569</v>
      </c>
      <c r="D108" s="83" t="s">
        <v>306</v>
      </c>
      <c r="E108" s="84" t="s">
        <v>75</v>
      </c>
      <c r="F108" s="85">
        <v>7</v>
      </c>
      <c r="G108" s="86"/>
      <c r="H108" s="129">
        <v>200</v>
      </c>
      <c r="I108" s="85">
        <f t="shared" si="27"/>
        <v>207</v>
      </c>
      <c r="J108" s="88">
        <v>11.4</v>
      </c>
      <c r="K108" s="89">
        <f t="shared" si="28"/>
        <v>2359.8000000000002</v>
      </c>
      <c r="L108" s="34"/>
      <c r="M108" s="34">
        <f t="shared" si="32"/>
        <v>0</v>
      </c>
      <c r="N108" s="34"/>
      <c r="O108" s="34">
        <f t="shared" si="33"/>
        <v>0</v>
      </c>
      <c r="P108" s="34"/>
      <c r="Q108" s="34">
        <f t="shared" si="34"/>
        <v>0</v>
      </c>
      <c r="R108" s="34"/>
      <c r="S108" s="34">
        <f t="shared" si="35"/>
        <v>0</v>
      </c>
      <c r="T108" s="34"/>
      <c r="U108" s="34">
        <f t="shared" si="29"/>
        <v>0</v>
      </c>
      <c r="V108" s="34"/>
      <c r="W108" s="34">
        <f t="shared" si="19"/>
        <v>0</v>
      </c>
      <c r="X108" s="34"/>
      <c r="Y108" s="34">
        <f t="shared" si="30"/>
        <v>0</v>
      </c>
      <c r="Z108" s="34">
        <v>7</v>
      </c>
      <c r="AA108" s="34">
        <f t="shared" si="24"/>
        <v>79.8</v>
      </c>
      <c r="AB108" s="34">
        <v>193</v>
      </c>
      <c r="AC108" s="34">
        <f t="shared" si="31"/>
        <v>2200.1999999999998</v>
      </c>
      <c r="AD108" s="35">
        <f t="shared" si="25"/>
        <v>200</v>
      </c>
      <c r="AE108" s="35">
        <f t="shared" si="21"/>
        <v>2280</v>
      </c>
      <c r="AF108" s="35">
        <f t="shared" si="22"/>
        <v>7</v>
      </c>
      <c r="AG108" s="37">
        <f t="shared" si="23"/>
        <v>79.8</v>
      </c>
      <c r="AH108" s="38"/>
      <c r="AI108" s="40"/>
      <c r="AJ108" s="41">
        <f t="shared" si="26"/>
        <v>193</v>
      </c>
      <c r="AK108" s="42" t="str">
        <f t="shared" si="20"/>
        <v>MEDIDO</v>
      </c>
      <c r="AL108" s="43"/>
    </row>
    <row r="109" spans="1:38" s="44" customFormat="1" ht="30" customHeight="1" x14ac:dyDescent="0.2">
      <c r="A109" s="44" t="s">
        <v>36</v>
      </c>
      <c r="C109" s="82" t="s">
        <v>570</v>
      </c>
      <c r="D109" s="83" t="s">
        <v>112</v>
      </c>
      <c r="E109" s="84" t="s">
        <v>75</v>
      </c>
      <c r="F109" s="85">
        <v>100</v>
      </c>
      <c r="G109" s="86"/>
      <c r="H109" s="129">
        <v>0</v>
      </c>
      <c r="I109" s="85">
        <f t="shared" si="27"/>
        <v>100</v>
      </c>
      <c r="J109" s="88">
        <v>70.39</v>
      </c>
      <c r="K109" s="89">
        <f t="shared" si="28"/>
        <v>7039</v>
      </c>
      <c r="L109" s="34"/>
      <c r="M109" s="34">
        <f t="shared" si="32"/>
        <v>0</v>
      </c>
      <c r="N109" s="34"/>
      <c r="O109" s="34">
        <f t="shared" si="33"/>
        <v>0</v>
      </c>
      <c r="P109" s="34">
        <v>100</v>
      </c>
      <c r="Q109" s="34">
        <f t="shared" si="34"/>
        <v>7039</v>
      </c>
      <c r="R109" s="34"/>
      <c r="S109" s="34">
        <f t="shared" si="35"/>
        <v>0</v>
      </c>
      <c r="T109" s="34"/>
      <c r="U109" s="34">
        <f t="shared" si="29"/>
        <v>0</v>
      </c>
      <c r="V109" s="34"/>
      <c r="W109" s="34">
        <f t="shared" si="19"/>
        <v>0</v>
      </c>
      <c r="X109" s="34"/>
      <c r="Y109" s="34">
        <f t="shared" si="30"/>
        <v>0</v>
      </c>
      <c r="Z109" s="34"/>
      <c r="AA109" s="34">
        <f t="shared" si="24"/>
        <v>0</v>
      </c>
      <c r="AB109" s="34"/>
      <c r="AC109" s="34">
        <f t="shared" si="31"/>
        <v>0</v>
      </c>
      <c r="AD109" s="35">
        <f t="shared" si="25"/>
        <v>100</v>
      </c>
      <c r="AE109" s="35">
        <f t="shared" si="21"/>
        <v>7039</v>
      </c>
      <c r="AF109" s="35">
        <f t="shared" si="22"/>
        <v>0</v>
      </c>
      <c r="AG109" s="37">
        <f t="shared" si="23"/>
        <v>0</v>
      </c>
      <c r="AH109" s="38"/>
      <c r="AI109" s="40"/>
      <c r="AJ109" s="41">
        <f t="shared" si="26"/>
        <v>0</v>
      </c>
      <c r="AK109" s="42" t="str">
        <f t="shared" si="20"/>
        <v>NÃO MEDIDO</v>
      </c>
      <c r="AL109" s="43"/>
    </row>
    <row r="110" spans="1:38" s="44" customFormat="1" ht="65.25" customHeight="1" x14ac:dyDescent="0.2">
      <c r="A110" s="44" t="s">
        <v>36</v>
      </c>
      <c r="C110" s="82" t="s">
        <v>571</v>
      </c>
      <c r="D110" s="83" t="s">
        <v>115</v>
      </c>
      <c r="E110" s="84" t="s">
        <v>60</v>
      </c>
      <c r="F110" s="85">
        <v>2</v>
      </c>
      <c r="G110" s="86"/>
      <c r="H110" s="129">
        <v>0</v>
      </c>
      <c r="I110" s="85">
        <f t="shared" si="27"/>
        <v>2</v>
      </c>
      <c r="J110" s="88">
        <v>68.11</v>
      </c>
      <c r="K110" s="89">
        <f t="shared" si="28"/>
        <v>136.22</v>
      </c>
      <c r="L110" s="34"/>
      <c r="M110" s="34">
        <f t="shared" si="32"/>
        <v>0</v>
      </c>
      <c r="N110" s="34"/>
      <c r="O110" s="34">
        <f t="shared" si="33"/>
        <v>0</v>
      </c>
      <c r="P110" s="34">
        <v>2</v>
      </c>
      <c r="Q110" s="34">
        <f t="shared" si="34"/>
        <v>136.22</v>
      </c>
      <c r="R110" s="34"/>
      <c r="S110" s="34">
        <f t="shared" si="35"/>
        <v>0</v>
      </c>
      <c r="T110" s="34"/>
      <c r="U110" s="34">
        <f t="shared" si="29"/>
        <v>0</v>
      </c>
      <c r="V110" s="34"/>
      <c r="W110" s="34">
        <f t="shared" ref="W110:W177" si="36">ROUND(V110*$J110,2)</f>
        <v>0</v>
      </c>
      <c r="X110" s="34"/>
      <c r="Y110" s="34">
        <f t="shared" si="30"/>
        <v>0</v>
      </c>
      <c r="Z110" s="34"/>
      <c r="AA110" s="34">
        <f t="shared" si="24"/>
        <v>0</v>
      </c>
      <c r="AB110" s="34"/>
      <c r="AC110" s="34">
        <f t="shared" si="31"/>
        <v>0</v>
      </c>
      <c r="AD110" s="35">
        <f t="shared" si="25"/>
        <v>2</v>
      </c>
      <c r="AE110" s="35">
        <f t="shared" si="21"/>
        <v>136.22</v>
      </c>
      <c r="AF110" s="35">
        <f t="shared" si="22"/>
        <v>0</v>
      </c>
      <c r="AG110" s="37">
        <f t="shared" si="23"/>
        <v>0</v>
      </c>
      <c r="AH110" s="38"/>
      <c r="AI110" s="40"/>
      <c r="AJ110" s="41">
        <f t="shared" si="26"/>
        <v>0</v>
      </c>
      <c r="AK110" s="42" t="str">
        <f t="shared" si="20"/>
        <v>NÃO MEDIDO</v>
      </c>
      <c r="AL110" s="43"/>
    </row>
    <row r="111" spans="1:38" s="44" customFormat="1" ht="30" customHeight="1" x14ac:dyDescent="0.2">
      <c r="A111" s="44" t="s">
        <v>36</v>
      </c>
      <c r="C111" s="82" t="s">
        <v>572</v>
      </c>
      <c r="D111" s="83" t="s">
        <v>307</v>
      </c>
      <c r="E111" s="84" t="s">
        <v>60</v>
      </c>
      <c r="F111" s="85">
        <v>10</v>
      </c>
      <c r="G111" s="86"/>
      <c r="H111" s="129">
        <v>30</v>
      </c>
      <c r="I111" s="85">
        <f t="shared" si="27"/>
        <v>40</v>
      </c>
      <c r="J111" s="88">
        <v>5.94</v>
      </c>
      <c r="K111" s="89">
        <f t="shared" si="28"/>
        <v>237.6</v>
      </c>
      <c r="L111" s="34">
        <v>10</v>
      </c>
      <c r="M111" s="34">
        <f t="shared" si="32"/>
        <v>59.4</v>
      </c>
      <c r="N111" s="34"/>
      <c r="O111" s="34">
        <f t="shared" si="33"/>
        <v>0</v>
      </c>
      <c r="P111" s="34"/>
      <c r="Q111" s="34">
        <f t="shared" si="34"/>
        <v>0</v>
      </c>
      <c r="R111" s="34"/>
      <c r="S111" s="34">
        <f t="shared" si="35"/>
        <v>0</v>
      </c>
      <c r="T111" s="34"/>
      <c r="U111" s="34">
        <f t="shared" si="29"/>
        <v>0</v>
      </c>
      <c r="V111" s="34"/>
      <c r="W111" s="34">
        <f t="shared" si="36"/>
        <v>0</v>
      </c>
      <c r="X111" s="34"/>
      <c r="Y111" s="34">
        <f t="shared" si="30"/>
        <v>0</v>
      </c>
      <c r="Z111" s="34"/>
      <c r="AA111" s="34">
        <f t="shared" si="24"/>
        <v>0</v>
      </c>
      <c r="AB111" s="34">
        <v>30</v>
      </c>
      <c r="AC111" s="34">
        <f t="shared" si="31"/>
        <v>178.2</v>
      </c>
      <c r="AD111" s="35">
        <f t="shared" si="25"/>
        <v>40</v>
      </c>
      <c r="AE111" s="35">
        <f t="shared" si="21"/>
        <v>237.6</v>
      </c>
      <c r="AF111" s="35">
        <f t="shared" si="22"/>
        <v>0</v>
      </c>
      <c r="AG111" s="37">
        <f t="shared" si="23"/>
        <v>0</v>
      </c>
      <c r="AH111" s="38"/>
      <c r="AI111" s="40"/>
      <c r="AJ111" s="41">
        <f t="shared" si="26"/>
        <v>30</v>
      </c>
      <c r="AK111" s="42" t="str">
        <f t="shared" si="20"/>
        <v>MEDIDO</v>
      </c>
      <c r="AL111" s="43"/>
    </row>
    <row r="112" spans="1:38" s="44" customFormat="1" ht="49.5" customHeight="1" x14ac:dyDescent="0.2">
      <c r="A112" s="44" t="s">
        <v>36</v>
      </c>
      <c r="C112" s="82" t="s">
        <v>573</v>
      </c>
      <c r="D112" s="83" t="s">
        <v>201</v>
      </c>
      <c r="E112" s="84" t="s">
        <v>60</v>
      </c>
      <c r="F112" s="85">
        <v>8</v>
      </c>
      <c r="G112" s="86"/>
      <c r="H112" s="129">
        <v>0</v>
      </c>
      <c r="I112" s="85">
        <f t="shared" si="27"/>
        <v>8</v>
      </c>
      <c r="J112" s="88">
        <v>6.24</v>
      </c>
      <c r="K112" s="89">
        <f t="shared" si="28"/>
        <v>49.92</v>
      </c>
      <c r="L112" s="34"/>
      <c r="M112" s="34">
        <f t="shared" si="32"/>
        <v>0</v>
      </c>
      <c r="N112" s="34"/>
      <c r="O112" s="34">
        <f t="shared" si="33"/>
        <v>0</v>
      </c>
      <c r="P112" s="34"/>
      <c r="Q112" s="34">
        <f t="shared" si="34"/>
        <v>0</v>
      </c>
      <c r="R112" s="34"/>
      <c r="S112" s="34">
        <f t="shared" si="35"/>
        <v>0</v>
      </c>
      <c r="T112" s="34"/>
      <c r="U112" s="34">
        <f t="shared" si="29"/>
        <v>0</v>
      </c>
      <c r="V112" s="34"/>
      <c r="W112" s="34">
        <f t="shared" si="36"/>
        <v>0</v>
      </c>
      <c r="X112" s="34"/>
      <c r="Y112" s="34">
        <f t="shared" si="30"/>
        <v>0</v>
      </c>
      <c r="Z112" s="34"/>
      <c r="AA112" s="34">
        <f t="shared" si="24"/>
        <v>0</v>
      </c>
      <c r="AB112" s="34"/>
      <c r="AC112" s="34">
        <f t="shared" si="31"/>
        <v>0</v>
      </c>
      <c r="AD112" s="35">
        <f t="shared" si="25"/>
        <v>0</v>
      </c>
      <c r="AE112" s="35">
        <f t="shared" si="21"/>
        <v>0</v>
      </c>
      <c r="AF112" s="35">
        <f t="shared" si="22"/>
        <v>8</v>
      </c>
      <c r="AG112" s="37">
        <f t="shared" si="23"/>
        <v>49.92</v>
      </c>
      <c r="AH112" s="38"/>
      <c r="AI112" s="40"/>
      <c r="AJ112" s="41">
        <f t="shared" si="26"/>
        <v>0</v>
      </c>
      <c r="AK112" s="42" t="str">
        <f t="shared" si="20"/>
        <v>NÃO MEDIDO</v>
      </c>
      <c r="AL112" s="43"/>
    </row>
    <row r="113" spans="1:38" s="44" customFormat="1" ht="30" customHeight="1" x14ac:dyDescent="0.2">
      <c r="A113" s="44" t="s">
        <v>36</v>
      </c>
      <c r="C113" s="82" t="s">
        <v>574</v>
      </c>
      <c r="D113" s="83" t="s">
        <v>202</v>
      </c>
      <c r="E113" s="84" t="s">
        <v>60</v>
      </c>
      <c r="F113" s="85">
        <v>22</v>
      </c>
      <c r="G113" s="86"/>
      <c r="H113" s="129">
        <v>0</v>
      </c>
      <c r="I113" s="85">
        <f t="shared" si="27"/>
        <v>22</v>
      </c>
      <c r="J113" s="88">
        <v>7.98</v>
      </c>
      <c r="K113" s="89">
        <f t="shared" si="28"/>
        <v>175.56</v>
      </c>
      <c r="L113" s="34"/>
      <c r="M113" s="34">
        <f t="shared" si="32"/>
        <v>0</v>
      </c>
      <c r="N113" s="34"/>
      <c r="O113" s="34">
        <f t="shared" si="33"/>
        <v>0</v>
      </c>
      <c r="P113" s="34"/>
      <c r="Q113" s="34">
        <f t="shared" si="34"/>
        <v>0</v>
      </c>
      <c r="R113" s="34"/>
      <c r="S113" s="34">
        <f t="shared" si="35"/>
        <v>0</v>
      </c>
      <c r="T113" s="34"/>
      <c r="U113" s="34">
        <f t="shared" si="29"/>
        <v>0</v>
      </c>
      <c r="V113" s="34"/>
      <c r="W113" s="34">
        <f t="shared" si="36"/>
        <v>0</v>
      </c>
      <c r="X113" s="34"/>
      <c r="Y113" s="34">
        <f t="shared" si="30"/>
        <v>0</v>
      </c>
      <c r="Z113" s="34"/>
      <c r="AA113" s="34">
        <f t="shared" si="24"/>
        <v>0</v>
      </c>
      <c r="AB113" s="34"/>
      <c r="AC113" s="34">
        <f t="shared" si="31"/>
        <v>0</v>
      </c>
      <c r="AD113" s="35">
        <f t="shared" si="25"/>
        <v>0</v>
      </c>
      <c r="AE113" s="35">
        <f t="shared" si="21"/>
        <v>0</v>
      </c>
      <c r="AF113" s="35">
        <f t="shared" si="22"/>
        <v>22</v>
      </c>
      <c r="AG113" s="37">
        <f t="shared" si="23"/>
        <v>175.56</v>
      </c>
      <c r="AH113" s="38"/>
      <c r="AI113" s="40"/>
      <c r="AJ113" s="41">
        <f t="shared" si="26"/>
        <v>0</v>
      </c>
      <c r="AK113" s="42" t="str">
        <f t="shared" si="20"/>
        <v>NÃO MEDIDO</v>
      </c>
      <c r="AL113" s="43"/>
    </row>
    <row r="114" spans="1:38" s="44" customFormat="1" ht="38.25" customHeight="1" x14ac:dyDescent="0.2">
      <c r="A114" s="44" t="s">
        <v>36</v>
      </c>
      <c r="C114" s="82" t="s">
        <v>575</v>
      </c>
      <c r="D114" s="83" t="s">
        <v>118</v>
      </c>
      <c r="E114" s="84" t="s">
        <v>60</v>
      </c>
      <c r="F114" s="85">
        <v>17</v>
      </c>
      <c r="G114" s="86"/>
      <c r="H114" s="129">
        <v>0</v>
      </c>
      <c r="I114" s="85">
        <f t="shared" si="27"/>
        <v>17</v>
      </c>
      <c r="J114" s="88">
        <v>8.43</v>
      </c>
      <c r="K114" s="89">
        <f t="shared" si="28"/>
        <v>143.31</v>
      </c>
      <c r="L114" s="34">
        <v>10</v>
      </c>
      <c r="M114" s="34">
        <f t="shared" si="32"/>
        <v>84.3</v>
      </c>
      <c r="N114" s="34"/>
      <c r="O114" s="34">
        <f t="shared" si="33"/>
        <v>0</v>
      </c>
      <c r="P114" s="34"/>
      <c r="Q114" s="34">
        <f t="shared" si="34"/>
        <v>0</v>
      </c>
      <c r="R114" s="34"/>
      <c r="S114" s="34">
        <f t="shared" si="35"/>
        <v>0</v>
      </c>
      <c r="T114" s="34"/>
      <c r="U114" s="34">
        <f t="shared" si="29"/>
        <v>0</v>
      </c>
      <c r="V114" s="34"/>
      <c r="W114" s="34">
        <f t="shared" si="36"/>
        <v>0</v>
      </c>
      <c r="X114" s="34"/>
      <c r="Y114" s="34">
        <f t="shared" si="30"/>
        <v>0</v>
      </c>
      <c r="Z114" s="34"/>
      <c r="AA114" s="34">
        <f t="shared" si="24"/>
        <v>0</v>
      </c>
      <c r="AB114" s="34"/>
      <c r="AC114" s="34">
        <f t="shared" si="31"/>
        <v>0</v>
      </c>
      <c r="AD114" s="35">
        <f t="shared" si="25"/>
        <v>10</v>
      </c>
      <c r="AE114" s="35">
        <f t="shared" si="21"/>
        <v>84.3</v>
      </c>
      <c r="AF114" s="35">
        <f t="shared" si="22"/>
        <v>7</v>
      </c>
      <c r="AG114" s="37">
        <f t="shared" si="23"/>
        <v>59.01</v>
      </c>
      <c r="AH114" s="38"/>
      <c r="AI114" s="40"/>
      <c r="AJ114" s="41">
        <f t="shared" si="26"/>
        <v>0</v>
      </c>
      <c r="AK114" s="42" t="str">
        <f t="shared" si="20"/>
        <v>NÃO MEDIDO</v>
      </c>
      <c r="AL114" s="43"/>
    </row>
    <row r="115" spans="1:38" s="44" customFormat="1" ht="127.5" customHeight="1" x14ac:dyDescent="0.2">
      <c r="A115" s="44" t="s">
        <v>36</v>
      </c>
      <c r="C115" s="82" t="s">
        <v>576</v>
      </c>
      <c r="D115" s="83" t="s">
        <v>308</v>
      </c>
      <c r="E115" s="84" t="s">
        <v>60</v>
      </c>
      <c r="F115" s="85">
        <v>1</v>
      </c>
      <c r="G115" s="86"/>
      <c r="H115" s="129">
        <v>0</v>
      </c>
      <c r="I115" s="85">
        <f t="shared" si="27"/>
        <v>1</v>
      </c>
      <c r="J115" s="88">
        <v>134.63</v>
      </c>
      <c r="K115" s="89">
        <f t="shared" si="28"/>
        <v>134.63</v>
      </c>
      <c r="L115" s="34"/>
      <c r="M115" s="34">
        <f t="shared" si="32"/>
        <v>0</v>
      </c>
      <c r="N115" s="34"/>
      <c r="O115" s="34">
        <f t="shared" si="33"/>
        <v>0</v>
      </c>
      <c r="P115" s="34">
        <v>1</v>
      </c>
      <c r="Q115" s="34">
        <f t="shared" si="34"/>
        <v>134.63</v>
      </c>
      <c r="R115" s="34"/>
      <c r="S115" s="34">
        <f t="shared" si="35"/>
        <v>0</v>
      </c>
      <c r="T115" s="34"/>
      <c r="U115" s="34">
        <f t="shared" si="29"/>
        <v>0</v>
      </c>
      <c r="V115" s="34"/>
      <c r="W115" s="34">
        <f t="shared" si="36"/>
        <v>0</v>
      </c>
      <c r="X115" s="34"/>
      <c r="Y115" s="34">
        <f t="shared" si="30"/>
        <v>0</v>
      </c>
      <c r="Z115" s="34"/>
      <c r="AA115" s="34">
        <f t="shared" si="24"/>
        <v>0</v>
      </c>
      <c r="AB115" s="34"/>
      <c r="AC115" s="34">
        <f t="shared" si="31"/>
        <v>0</v>
      </c>
      <c r="AD115" s="35">
        <f t="shared" si="25"/>
        <v>1</v>
      </c>
      <c r="AE115" s="35">
        <f t="shared" si="21"/>
        <v>134.63</v>
      </c>
      <c r="AF115" s="35">
        <f t="shared" si="22"/>
        <v>0</v>
      </c>
      <c r="AG115" s="37">
        <f t="shared" si="23"/>
        <v>0</v>
      </c>
      <c r="AH115" s="38"/>
      <c r="AI115" s="40"/>
      <c r="AJ115" s="41">
        <f t="shared" si="26"/>
        <v>0</v>
      </c>
      <c r="AK115" s="42" t="str">
        <f t="shared" si="20"/>
        <v>NÃO MEDIDO</v>
      </c>
      <c r="AL115" s="43"/>
    </row>
    <row r="116" spans="1:38" s="44" customFormat="1" ht="137.25" customHeight="1" x14ac:dyDescent="0.2">
      <c r="A116" s="44" t="s">
        <v>36</v>
      </c>
      <c r="C116" s="82" t="s">
        <v>577</v>
      </c>
      <c r="D116" s="83" t="s">
        <v>594</v>
      </c>
      <c r="E116" s="84" t="s">
        <v>60</v>
      </c>
      <c r="F116" s="85">
        <v>1</v>
      </c>
      <c r="G116" s="86"/>
      <c r="H116" s="129">
        <v>0</v>
      </c>
      <c r="I116" s="85">
        <f t="shared" si="27"/>
        <v>1</v>
      </c>
      <c r="J116" s="88">
        <v>57.7</v>
      </c>
      <c r="K116" s="89">
        <f t="shared" si="28"/>
        <v>57.7</v>
      </c>
      <c r="L116" s="34"/>
      <c r="M116" s="34">
        <f t="shared" si="32"/>
        <v>0</v>
      </c>
      <c r="N116" s="34"/>
      <c r="O116" s="34">
        <f t="shared" si="33"/>
        <v>0</v>
      </c>
      <c r="P116" s="34">
        <v>1</v>
      </c>
      <c r="Q116" s="34">
        <f t="shared" si="34"/>
        <v>57.7</v>
      </c>
      <c r="R116" s="34"/>
      <c r="S116" s="34">
        <f t="shared" si="35"/>
        <v>0</v>
      </c>
      <c r="T116" s="34"/>
      <c r="U116" s="34">
        <f t="shared" si="29"/>
        <v>0</v>
      </c>
      <c r="V116" s="34"/>
      <c r="W116" s="34">
        <f t="shared" si="36"/>
        <v>0</v>
      </c>
      <c r="X116" s="34"/>
      <c r="Y116" s="34">
        <f t="shared" si="30"/>
        <v>0</v>
      </c>
      <c r="Z116" s="34"/>
      <c r="AA116" s="34">
        <f t="shared" si="24"/>
        <v>0</v>
      </c>
      <c r="AB116" s="34"/>
      <c r="AC116" s="34">
        <f t="shared" si="31"/>
        <v>0</v>
      </c>
      <c r="AD116" s="35">
        <f t="shared" si="25"/>
        <v>1</v>
      </c>
      <c r="AE116" s="35">
        <f t="shared" si="21"/>
        <v>57.7</v>
      </c>
      <c r="AF116" s="35">
        <f t="shared" si="22"/>
        <v>0</v>
      </c>
      <c r="AG116" s="37">
        <f t="shared" si="23"/>
        <v>0</v>
      </c>
      <c r="AH116" s="38"/>
      <c r="AI116" s="40"/>
      <c r="AJ116" s="41">
        <f t="shared" si="26"/>
        <v>0</v>
      </c>
      <c r="AK116" s="42" t="str">
        <f t="shared" si="20"/>
        <v>NÃO MEDIDO</v>
      </c>
      <c r="AL116" s="43"/>
    </row>
    <row r="117" spans="1:38" s="44" customFormat="1" ht="141" customHeight="1" x14ac:dyDescent="0.2">
      <c r="A117" s="44" t="s">
        <v>36</v>
      </c>
      <c r="C117" s="90" t="s">
        <v>578</v>
      </c>
      <c r="D117" s="83" t="s">
        <v>580</v>
      </c>
      <c r="E117" s="84" t="s">
        <v>60</v>
      </c>
      <c r="F117" s="85">
        <v>1</v>
      </c>
      <c r="G117" s="86"/>
      <c r="H117" s="129">
        <v>0</v>
      </c>
      <c r="I117" s="85">
        <f t="shared" si="27"/>
        <v>1</v>
      </c>
      <c r="J117" s="88">
        <v>4635.1499999999996</v>
      </c>
      <c r="K117" s="89">
        <f t="shared" si="28"/>
        <v>4635.1499999999996</v>
      </c>
      <c r="L117" s="34"/>
      <c r="M117" s="34">
        <f t="shared" si="32"/>
        <v>0</v>
      </c>
      <c r="N117" s="34"/>
      <c r="O117" s="34">
        <f t="shared" si="33"/>
        <v>0</v>
      </c>
      <c r="P117" s="34">
        <v>1</v>
      </c>
      <c r="Q117" s="34">
        <f t="shared" si="34"/>
        <v>4635.1499999999996</v>
      </c>
      <c r="R117" s="34"/>
      <c r="S117" s="34">
        <f t="shared" si="35"/>
        <v>0</v>
      </c>
      <c r="T117" s="34"/>
      <c r="U117" s="34">
        <f t="shared" si="29"/>
        <v>0</v>
      </c>
      <c r="V117" s="34"/>
      <c r="W117" s="34">
        <f t="shared" si="36"/>
        <v>0</v>
      </c>
      <c r="X117" s="34"/>
      <c r="Y117" s="34">
        <f t="shared" si="30"/>
        <v>0</v>
      </c>
      <c r="Z117" s="34"/>
      <c r="AA117" s="34">
        <f t="shared" si="24"/>
        <v>0</v>
      </c>
      <c r="AB117" s="34"/>
      <c r="AC117" s="34">
        <f t="shared" si="31"/>
        <v>0</v>
      </c>
      <c r="AD117" s="35">
        <f t="shared" si="25"/>
        <v>1</v>
      </c>
      <c r="AE117" s="35">
        <f t="shared" si="21"/>
        <v>4635.1499999999996</v>
      </c>
      <c r="AF117" s="35">
        <f t="shared" si="22"/>
        <v>0</v>
      </c>
      <c r="AG117" s="37">
        <f t="shared" si="23"/>
        <v>0</v>
      </c>
      <c r="AH117" s="38"/>
      <c r="AI117" s="40"/>
      <c r="AJ117" s="41">
        <f t="shared" si="26"/>
        <v>0</v>
      </c>
      <c r="AK117" s="42" t="str">
        <f t="shared" si="20"/>
        <v>NÃO MEDIDO</v>
      </c>
      <c r="AL117" s="43"/>
    </row>
    <row r="118" spans="1:38" s="44" customFormat="1" ht="157.5" customHeight="1" x14ac:dyDescent="0.2">
      <c r="A118" s="44" t="s">
        <v>36</v>
      </c>
      <c r="C118" s="90" t="s">
        <v>579</v>
      </c>
      <c r="D118" s="83" t="s">
        <v>581</v>
      </c>
      <c r="E118" s="84" t="s">
        <v>60</v>
      </c>
      <c r="F118" s="85">
        <v>1</v>
      </c>
      <c r="G118" s="86"/>
      <c r="H118" s="129">
        <v>0</v>
      </c>
      <c r="I118" s="85">
        <f t="shared" si="27"/>
        <v>1</v>
      </c>
      <c r="J118" s="88">
        <v>3734.81</v>
      </c>
      <c r="K118" s="89">
        <f t="shared" si="28"/>
        <v>3734.81</v>
      </c>
      <c r="L118" s="34"/>
      <c r="M118" s="34">
        <f t="shared" si="32"/>
        <v>0</v>
      </c>
      <c r="N118" s="34"/>
      <c r="O118" s="34">
        <f t="shared" si="33"/>
        <v>0</v>
      </c>
      <c r="P118" s="34">
        <v>1</v>
      </c>
      <c r="Q118" s="34">
        <f t="shared" si="34"/>
        <v>3734.81</v>
      </c>
      <c r="R118" s="34"/>
      <c r="S118" s="34">
        <f t="shared" si="35"/>
        <v>0</v>
      </c>
      <c r="T118" s="34"/>
      <c r="U118" s="34">
        <f t="shared" si="29"/>
        <v>0</v>
      </c>
      <c r="V118" s="34"/>
      <c r="W118" s="34">
        <f t="shared" si="36"/>
        <v>0</v>
      </c>
      <c r="X118" s="34"/>
      <c r="Y118" s="34">
        <f t="shared" si="30"/>
        <v>0</v>
      </c>
      <c r="Z118" s="34"/>
      <c r="AA118" s="34">
        <f t="shared" si="24"/>
        <v>0</v>
      </c>
      <c r="AB118" s="34"/>
      <c r="AC118" s="34">
        <f t="shared" si="31"/>
        <v>0</v>
      </c>
      <c r="AD118" s="35">
        <f t="shared" si="25"/>
        <v>1</v>
      </c>
      <c r="AE118" s="35">
        <f t="shared" si="21"/>
        <v>3734.81</v>
      </c>
      <c r="AF118" s="35">
        <f t="shared" si="22"/>
        <v>0</v>
      </c>
      <c r="AG118" s="37">
        <f t="shared" si="23"/>
        <v>0</v>
      </c>
      <c r="AH118" s="38"/>
      <c r="AI118" s="40"/>
      <c r="AJ118" s="41">
        <f t="shared" si="26"/>
        <v>0</v>
      </c>
      <c r="AK118" s="42" t="str">
        <f t="shared" si="20"/>
        <v>NÃO MEDIDO</v>
      </c>
      <c r="AL118" s="43"/>
    </row>
    <row r="119" spans="1:38" s="44" customFormat="1" ht="38.25" customHeight="1" x14ac:dyDescent="0.2">
      <c r="A119" s="44" t="s">
        <v>601</v>
      </c>
      <c r="B119" s="44" t="s">
        <v>601</v>
      </c>
      <c r="C119" s="82" t="s">
        <v>608</v>
      </c>
      <c r="D119" s="83" t="s">
        <v>609</v>
      </c>
      <c r="E119" s="84" t="s">
        <v>60</v>
      </c>
      <c r="F119" s="85"/>
      <c r="G119" s="85"/>
      <c r="H119" s="129">
        <v>12</v>
      </c>
      <c r="I119" s="85">
        <f t="shared" si="27"/>
        <v>12</v>
      </c>
      <c r="J119" s="88">
        <v>7.47</v>
      </c>
      <c r="K119" s="89">
        <f t="shared" si="28"/>
        <v>89.64</v>
      </c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>
        <f t="shared" si="24"/>
        <v>0</v>
      </c>
      <c r="AB119" s="34">
        <v>12</v>
      </c>
      <c r="AC119" s="34">
        <f t="shared" si="31"/>
        <v>89.64</v>
      </c>
      <c r="AD119" s="35">
        <f t="shared" si="25"/>
        <v>12</v>
      </c>
      <c r="AE119" s="35">
        <f t="shared" si="21"/>
        <v>89.64</v>
      </c>
      <c r="AF119" s="35">
        <f t="shared" si="22"/>
        <v>0</v>
      </c>
      <c r="AG119" s="37">
        <f t="shared" si="23"/>
        <v>0</v>
      </c>
      <c r="AH119" s="38"/>
      <c r="AI119" s="40"/>
      <c r="AJ119" s="41">
        <f t="shared" si="26"/>
        <v>12</v>
      </c>
      <c r="AK119" s="42" t="str">
        <f t="shared" si="20"/>
        <v>MEDIDO</v>
      </c>
      <c r="AL119" s="43"/>
    </row>
    <row r="120" spans="1:38" s="44" customFormat="1" ht="38.25" customHeight="1" x14ac:dyDescent="0.2">
      <c r="A120" s="44" t="s">
        <v>601</v>
      </c>
      <c r="C120" s="82" t="s">
        <v>610</v>
      </c>
      <c r="D120" s="83" t="s">
        <v>611</v>
      </c>
      <c r="E120" s="84" t="s">
        <v>75</v>
      </c>
      <c r="F120" s="85"/>
      <c r="G120" s="85"/>
      <c r="H120" s="129">
        <v>19.899999999999999</v>
      </c>
      <c r="I120" s="85">
        <f t="shared" si="27"/>
        <v>19.899999999999999</v>
      </c>
      <c r="J120" s="88">
        <v>67.930000000000007</v>
      </c>
      <c r="K120" s="89">
        <f t="shared" si="28"/>
        <v>1351.81</v>
      </c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>
        <f t="shared" si="24"/>
        <v>0</v>
      </c>
      <c r="AB120" s="34">
        <v>19.899999999999999</v>
      </c>
      <c r="AC120" s="34">
        <f t="shared" si="31"/>
        <v>1351.81</v>
      </c>
      <c r="AD120" s="35">
        <f t="shared" si="25"/>
        <v>19.899999999999999</v>
      </c>
      <c r="AE120" s="35">
        <f t="shared" si="21"/>
        <v>1351.81</v>
      </c>
      <c r="AF120" s="35">
        <f t="shared" si="22"/>
        <v>0</v>
      </c>
      <c r="AG120" s="37">
        <f t="shared" si="23"/>
        <v>0</v>
      </c>
      <c r="AH120" s="38"/>
      <c r="AI120" s="40"/>
      <c r="AJ120" s="41">
        <f t="shared" si="26"/>
        <v>19.899999999999999</v>
      </c>
      <c r="AK120" s="42" t="str">
        <f t="shared" si="20"/>
        <v>MEDIDO</v>
      </c>
      <c r="AL120" s="43"/>
    </row>
    <row r="121" spans="1:38" s="44" customFormat="1" ht="33.75" customHeight="1" x14ac:dyDescent="0.2">
      <c r="A121" s="44" t="s">
        <v>601</v>
      </c>
      <c r="C121" s="82" t="s">
        <v>612</v>
      </c>
      <c r="D121" s="83" t="s">
        <v>613</v>
      </c>
      <c r="E121" s="84" t="s">
        <v>60</v>
      </c>
      <c r="F121" s="85"/>
      <c r="G121" s="85"/>
      <c r="H121" s="129">
        <v>30</v>
      </c>
      <c r="I121" s="85">
        <f t="shared" si="27"/>
        <v>30</v>
      </c>
      <c r="J121" s="88">
        <v>70.180000000000007</v>
      </c>
      <c r="K121" s="89">
        <f t="shared" si="28"/>
        <v>2105.4</v>
      </c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>
        <f t="shared" si="24"/>
        <v>0</v>
      </c>
      <c r="AB121" s="34">
        <v>30</v>
      </c>
      <c r="AC121" s="34">
        <f t="shared" si="31"/>
        <v>2105.4</v>
      </c>
      <c r="AD121" s="35">
        <f t="shared" si="25"/>
        <v>30</v>
      </c>
      <c r="AE121" s="35">
        <f t="shared" si="21"/>
        <v>2105.4</v>
      </c>
      <c r="AF121" s="35">
        <f t="shared" si="22"/>
        <v>0</v>
      </c>
      <c r="AG121" s="37">
        <f t="shared" si="23"/>
        <v>0</v>
      </c>
      <c r="AH121" s="38"/>
      <c r="AI121" s="40"/>
      <c r="AJ121" s="41">
        <f t="shared" si="26"/>
        <v>30</v>
      </c>
      <c r="AK121" s="42" t="str">
        <f t="shared" si="20"/>
        <v>MEDIDO</v>
      </c>
      <c r="AL121" s="43"/>
    </row>
    <row r="122" spans="1:38" s="44" customFormat="1" ht="39" customHeight="1" x14ac:dyDescent="0.2">
      <c r="A122" s="44" t="s">
        <v>601</v>
      </c>
      <c r="C122" s="82" t="s">
        <v>614</v>
      </c>
      <c r="D122" s="83" t="s">
        <v>615</v>
      </c>
      <c r="E122" s="84" t="s">
        <v>60</v>
      </c>
      <c r="F122" s="85"/>
      <c r="G122" s="85"/>
      <c r="H122" s="129">
        <v>9</v>
      </c>
      <c r="I122" s="85">
        <f t="shared" si="27"/>
        <v>9</v>
      </c>
      <c r="J122" s="88">
        <v>7.65</v>
      </c>
      <c r="K122" s="89">
        <f t="shared" si="28"/>
        <v>68.849999999999994</v>
      </c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>
        <f t="shared" si="24"/>
        <v>0</v>
      </c>
      <c r="AB122" s="34">
        <v>9</v>
      </c>
      <c r="AC122" s="34">
        <f t="shared" si="31"/>
        <v>68.849999999999994</v>
      </c>
      <c r="AD122" s="35">
        <f t="shared" si="25"/>
        <v>9</v>
      </c>
      <c r="AE122" s="35">
        <f t="shared" si="21"/>
        <v>68.849999999999994</v>
      </c>
      <c r="AF122" s="35">
        <f t="shared" si="22"/>
        <v>0</v>
      </c>
      <c r="AG122" s="37">
        <f t="shared" si="23"/>
        <v>0</v>
      </c>
      <c r="AH122" s="38"/>
      <c r="AI122" s="40"/>
      <c r="AJ122" s="41">
        <f t="shared" si="26"/>
        <v>9</v>
      </c>
      <c r="AK122" s="42" t="str">
        <f t="shared" si="20"/>
        <v>MEDIDO</v>
      </c>
      <c r="AL122" s="43"/>
    </row>
    <row r="123" spans="1:38" s="44" customFormat="1" ht="30" customHeight="1" x14ac:dyDescent="0.2">
      <c r="A123" s="6" t="s">
        <v>32</v>
      </c>
      <c r="B123" s="6"/>
      <c r="C123" s="82" t="s">
        <v>606</v>
      </c>
      <c r="D123" s="83" t="s">
        <v>134</v>
      </c>
      <c r="E123" s="84"/>
      <c r="F123" s="85"/>
      <c r="G123" s="85"/>
      <c r="H123" s="129">
        <v>0</v>
      </c>
      <c r="I123" s="85">
        <f t="shared" si="27"/>
        <v>0</v>
      </c>
      <c r="J123" s="88"/>
      <c r="K123" s="89">
        <f t="shared" si="28"/>
        <v>0</v>
      </c>
      <c r="L123" s="34"/>
      <c r="M123" s="34">
        <f t="shared" si="32"/>
        <v>0</v>
      </c>
      <c r="N123" s="34"/>
      <c r="O123" s="34">
        <f t="shared" si="33"/>
        <v>0</v>
      </c>
      <c r="P123" s="34"/>
      <c r="Q123" s="34">
        <f t="shared" si="34"/>
        <v>0</v>
      </c>
      <c r="R123" s="34"/>
      <c r="S123" s="34">
        <f t="shared" si="35"/>
        <v>0</v>
      </c>
      <c r="T123" s="34"/>
      <c r="U123" s="34">
        <f t="shared" si="29"/>
        <v>0</v>
      </c>
      <c r="V123" s="69"/>
      <c r="W123" s="34">
        <f t="shared" si="36"/>
        <v>0</v>
      </c>
      <c r="X123" s="34"/>
      <c r="Y123" s="34">
        <f t="shared" si="30"/>
        <v>0</v>
      </c>
      <c r="Z123" s="34"/>
      <c r="AA123" s="34">
        <f t="shared" si="24"/>
        <v>0</v>
      </c>
      <c r="AB123" s="34"/>
      <c r="AC123" s="34">
        <f t="shared" si="31"/>
        <v>0</v>
      </c>
      <c r="AD123" s="35">
        <f t="shared" si="25"/>
        <v>0</v>
      </c>
      <c r="AE123" s="35">
        <f t="shared" si="21"/>
        <v>0</v>
      </c>
      <c r="AF123" s="35">
        <f t="shared" si="22"/>
        <v>0</v>
      </c>
      <c r="AG123" s="37">
        <f t="shared" si="23"/>
        <v>0</v>
      </c>
      <c r="AH123" s="38"/>
      <c r="AI123" s="40"/>
      <c r="AJ123" s="41">
        <f t="shared" si="26"/>
        <v>0</v>
      </c>
      <c r="AK123" s="42" t="str">
        <f>IF(COUNTIF(AK124:AK145,"MEDIDO")&lt;&gt;0,"MEDIDO","NÃO MEDIDO")</f>
        <v>MEDIDO</v>
      </c>
      <c r="AL123" s="43"/>
    </row>
    <row r="124" spans="1:38" s="44" customFormat="1" ht="36.75" customHeight="1" x14ac:dyDescent="0.2">
      <c r="A124" s="44" t="s">
        <v>36</v>
      </c>
      <c r="C124" s="82" t="s">
        <v>135</v>
      </c>
      <c r="D124" s="83" t="s">
        <v>136</v>
      </c>
      <c r="E124" s="84" t="s">
        <v>57</v>
      </c>
      <c r="F124" s="85">
        <v>4.9000000000000004</v>
      </c>
      <c r="G124" s="85">
        <v>26.33</v>
      </c>
      <c r="H124" s="129">
        <v>0</v>
      </c>
      <c r="I124" s="85">
        <f t="shared" si="27"/>
        <v>31.23</v>
      </c>
      <c r="J124" s="88">
        <v>503.2</v>
      </c>
      <c r="K124" s="89">
        <f t="shared" si="28"/>
        <v>15714.94</v>
      </c>
      <c r="L124" s="34"/>
      <c r="M124" s="34">
        <f t="shared" si="32"/>
        <v>0</v>
      </c>
      <c r="N124" s="34"/>
      <c r="O124" s="34">
        <f t="shared" si="33"/>
        <v>0</v>
      </c>
      <c r="P124" s="34">
        <v>0.81</v>
      </c>
      <c r="Q124" s="34">
        <f t="shared" si="34"/>
        <v>407.59</v>
      </c>
      <c r="R124" s="34"/>
      <c r="S124" s="34">
        <f t="shared" si="35"/>
        <v>0</v>
      </c>
      <c r="T124" s="34"/>
      <c r="U124" s="34">
        <f t="shared" si="29"/>
        <v>0</v>
      </c>
      <c r="V124" s="34"/>
      <c r="W124" s="34">
        <f t="shared" si="36"/>
        <v>0</v>
      </c>
      <c r="X124" s="34">
        <v>4.09</v>
      </c>
      <c r="Y124" s="34">
        <f t="shared" si="30"/>
        <v>2058.09</v>
      </c>
      <c r="Z124" s="34"/>
      <c r="AA124" s="34">
        <f t="shared" si="24"/>
        <v>0</v>
      </c>
      <c r="AB124" s="34">
        <v>26.33</v>
      </c>
      <c r="AC124" s="34">
        <f t="shared" si="31"/>
        <v>13249.26</v>
      </c>
      <c r="AD124" s="35">
        <f t="shared" si="25"/>
        <v>31.23</v>
      </c>
      <c r="AE124" s="35">
        <f t="shared" si="21"/>
        <v>15714.94</v>
      </c>
      <c r="AF124" s="35">
        <f t="shared" si="22"/>
        <v>0</v>
      </c>
      <c r="AG124" s="37">
        <f t="shared" si="23"/>
        <v>0</v>
      </c>
      <c r="AH124" s="38"/>
      <c r="AI124" s="40"/>
      <c r="AJ124" s="41">
        <f t="shared" si="26"/>
        <v>26.33</v>
      </c>
      <c r="AK124" s="42" t="str">
        <f t="shared" ref="AK124:AK185" si="37">IF(AJ124&lt;&gt;0,"MEDIDO","NÃO MEDIDO")</f>
        <v>MEDIDO</v>
      </c>
      <c r="AL124" s="43"/>
    </row>
    <row r="125" spans="1:38" s="44" customFormat="1" ht="54.75" customHeight="1" x14ac:dyDescent="0.2">
      <c r="A125" s="44" t="s">
        <v>36</v>
      </c>
      <c r="C125" s="82" t="s">
        <v>309</v>
      </c>
      <c r="D125" s="83" t="s">
        <v>310</v>
      </c>
      <c r="E125" s="84" t="s">
        <v>57</v>
      </c>
      <c r="F125" s="85">
        <v>4.9000000000000004</v>
      </c>
      <c r="G125" s="86"/>
      <c r="H125" s="129">
        <v>0</v>
      </c>
      <c r="I125" s="85">
        <f t="shared" si="27"/>
        <v>4.9000000000000004</v>
      </c>
      <c r="J125" s="88">
        <v>76.37</v>
      </c>
      <c r="K125" s="89">
        <f t="shared" si="28"/>
        <v>374.21</v>
      </c>
      <c r="L125" s="34"/>
      <c r="M125" s="34">
        <f t="shared" si="32"/>
        <v>0</v>
      </c>
      <c r="N125" s="34"/>
      <c r="O125" s="34">
        <f t="shared" si="33"/>
        <v>0</v>
      </c>
      <c r="P125" s="34"/>
      <c r="Q125" s="34">
        <f t="shared" si="34"/>
        <v>0</v>
      </c>
      <c r="R125" s="34"/>
      <c r="S125" s="34">
        <f t="shared" si="35"/>
        <v>0</v>
      </c>
      <c r="T125" s="34"/>
      <c r="U125" s="34">
        <f t="shared" si="29"/>
        <v>0</v>
      </c>
      <c r="V125" s="34"/>
      <c r="W125" s="34">
        <f t="shared" si="36"/>
        <v>0</v>
      </c>
      <c r="X125" s="34"/>
      <c r="Y125" s="34">
        <f t="shared" si="30"/>
        <v>0</v>
      </c>
      <c r="Z125" s="34"/>
      <c r="AA125" s="34">
        <f t="shared" si="24"/>
        <v>0</v>
      </c>
      <c r="AB125" s="34"/>
      <c r="AC125" s="34">
        <f t="shared" si="31"/>
        <v>0</v>
      </c>
      <c r="AD125" s="35">
        <f t="shared" si="25"/>
        <v>0</v>
      </c>
      <c r="AE125" s="35">
        <f t="shared" si="21"/>
        <v>0</v>
      </c>
      <c r="AF125" s="35">
        <f t="shared" si="22"/>
        <v>4.9000000000000004</v>
      </c>
      <c r="AG125" s="37">
        <f t="shared" si="23"/>
        <v>374.21</v>
      </c>
      <c r="AH125" s="38"/>
      <c r="AI125" s="40"/>
      <c r="AJ125" s="41">
        <f t="shared" si="26"/>
        <v>0</v>
      </c>
      <c r="AK125" s="42" t="str">
        <f t="shared" si="37"/>
        <v>NÃO MEDIDO</v>
      </c>
      <c r="AL125" s="43"/>
    </row>
    <row r="126" spans="1:38" s="44" customFormat="1" ht="54.75" customHeight="1" x14ac:dyDescent="0.2">
      <c r="A126" s="44" t="s">
        <v>36</v>
      </c>
      <c r="C126" s="82" t="s">
        <v>138</v>
      </c>
      <c r="D126" s="83" t="s">
        <v>139</v>
      </c>
      <c r="E126" s="84" t="s">
        <v>49</v>
      </c>
      <c r="F126" s="85">
        <v>0.3</v>
      </c>
      <c r="G126" s="86"/>
      <c r="H126" s="129">
        <v>0</v>
      </c>
      <c r="I126" s="85">
        <f t="shared" si="27"/>
        <v>0.3</v>
      </c>
      <c r="J126" s="88">
        <v>527.51</v>
      </c>
      <c r="K126" s="89">
        <f t="shared" si="28"/>
        <v>158.25</v>
      </c>
      <c r="L126" s="34"/>
      <c r="M126" s="34">
        <f t="shared" si="32"/>
        <v>0</v>
      </c>
      <c r="N126" s="34"/>
      <c r="O126" s="34">
        <f t="shared" si="33"/>
        <v>0</v>
      </c>
      <c r="P126" s="34"/>
      <c r="Q126" s="34">
        <f t="shared" si="34"/>
        <v>0</v>
      </c>
      <c r="R126" s="34"/>
      <c r="S126" s="34">
        <f t="shared" si="35"/>
        <v>0</v>
      </c>
      <c r="T126" s="34"/>
      <c r="U126" s="34">
        <f t="shared" si="29"/>
        <v>0</v>
      </c>
      <c r="V126" s="34"/>
      <c r="W126" s="34">
        <f t="shared" si="36"/>
        <v>0</v>
      </c>
      <c r="X126" s="34"/>
      <c r="Y126" s="34">
        <f t="shared" si="30"/>
        <v>0</v>
      </c>
      <c r="Z126" s="34"/>
      <c r="AA126" s="34">
        <f t="shared" si="24"/>
        <v>0</v>
      </c>
      <c r="AB126" s="34"/>
      <c r="AC126" s="34">
        <f t="shared" si="31"/>
        <v>0</v>
      </c>
      <c r="AD126" s="35">
        <f t="shared" si="25"/>
        <v>0</v>
      </c>
      <c r="AE126" s="35">
        <f t="shared" si="21"/>
        <v>0</v>
      </c>
      <c r="AF126" s="35">
        <f t="shared" si="22"/>
        <v>0.3</v>
      </c>
      <c r="AG126" s="37">
        <f t="shared" si="23"/>
        <v>158.25</v>
      </c>
      <c r="AH126" s="38"/>
      <c r="AI126" s="40"/>
      <c r="AJ126" s="41">
        <f t="shared" si="26"/>
        <v>0</v>
      </c>
      <c r="AK126" s="42" t="str">
        <f t="shared" si="37"/>
        <v>NÃO MEDIDO</v>
      </c>
      <c r="AL126" s="43"/>
    </row>
    <row r="127" spans="1:38" s="44" customFormat="1" ht="54.75" customHeight="1" x14ac:dyDescent="0.2">
      <c r="A127" s="44" t="s">
        <v>36</v>
      </c>
      <c r="C127" s="82" t="s">
        <v>145</v>
      </c>
      <c r="D127" s="83" t="s">
        <v>146</v>
      </c>
      <c r="E127" s="84" t="s">
        <v>75</v>
      </c>
      <c r="F127" s="85">
        <v>221.8</v>
      </c>
      <c r="G127" s="86"/>
      <c r="H127" s="129">
        <v>0</v>
      </c>
      <c r="I127" s="85">
        <f t="shared" si="27"/>
        <v>221.8</v>
      </c>
      <c r="J127" s="88">
        <v>47.07</v>
      </c>
      <c r="K127" s="89">
        <f t="shared" si="28"/>
        <v>10440.129999999999</v>
      </c>
      <c r="L127" s="34">
        <v>167.25</v>
      </c>
      <c r="M127" s="34">
        <f t="shared" si="32"/>
        <v>7872.46</v>
      </c>
      <c r="N127" s="34"/>
      <c r="O127" s="34">
        <f t="shared" si="33"/>
        <v>0</v>
      </c>
      <c r="P127" s="34"/>
      <c r="Q127" s="34">
        <f t="shared" si="34"/>
        <v>0</v>
      </c>
      <c r="R127" s="34"/>
      <c r="S127" s="34">
        <f t="shared" si="35"/>
        <v>0</v>
      </c>
      <c r="T127" s="34"/>
      <c r="U127" s="34">
        <f t="shared" si="29"/>
        <v>0</v>
      </c>
      <c r="V127" s="34"/>
      <c r="W127" s="34">
        <f t="shared" si="36"/>
        <v>0</v>
      </c>
      <c r="X127" s="34"/>
      <c r="Y127" s="34">
        <f t="shared" si="30"/>
        <v>0</v>
      </c>
      <c r="Z127" s="34"/>
      <c r="AA127" s="34">
        <f t="shared" si="24"/>
        <v>0</v>
      </c>
      <c r="AB127" s="34"/>
      <c r="AC127" s="34">
        <f t="shared" si="31"/>
        <v>0</v>
      </c>
      <c r="AD127" s="35">
        <f t="shared" si="25"/>
        <v>167.25</v>
      </c>
      <c r="AE127" s="35">
        <f t="shared" si="21"/>
        <v>7872.46</v>
      </c>
      <c r="AF127" s="35">
        <f t="shared" si="22"/>
        <v>54.55</v>
      </c>
      <c r="AG127" s="37">
        <f t="shared" si="23"/>
        <v>2567.67</v>
      </c>
      <c r="AH127" s="38"/>
      <c r="AI127" s="40"/>
      <c r="AJ127" s="41">
        <f t="shared" si="26"/>
        <v>0</v>
      </c>
      <c r="AK127" s="42" t="str">
        <f t="shared" si="37"/>
        <v>NÃO MEDIDO</v>
      </c>
      <c r="AL127" s="43"/>
    </row>
    <row r="128" spans="1:38" s="44" customFormat="1" ht="54.75" customHeight="1" x14ac:dyDescent="0.2">
      <c r="A128" s="44" t="s">
        <v>36</v>
      </c>
      <c r="C128" s="82" t="s">
        <v>140</v>
      </c>
      <c r="D128" s="83" t="s">
        <v>311</v>
      </c>
      <c r="E128" s="84" t="s">
        <v>57</v>
      </c>
      <c r="F128" s="85">
        <v>4.4000000000000004</v>
      </c>
      <c r="G128" s="86"/>
      <c r="H128" s="129">
        <v>0</v>
      </c>
      <c r="I128" s="85">
        <f t="shared" si="27"/>
        <v>4.4000000000000004</v>
      </c>
      <c r="J128" s="88">
        <v>284.3</v>
      </c>
      <c r="K128" s="89">
        <f t="shared" si="28"/>
        <v>1250.92</v>
      </c>
      <c r="L128" s="34"/>
      <c r="M128" s="34">
        <f t="shared" si="32"/>
        <v>0</v>
      </c>
      <c r="N128" s="34">
        <v>4.4000000000000004</v>
      </c>
      <c r="O128" s="34">
        <f t="shared" si="33"/>
        <v>1250.92</v>
      </c>
      <c r="P128" s="34"/>
      <c r="Q128" s="34">
        <f t="shared" si="34"/>
        <v>0</v>
      </c>
      <c r="R128" s="34"/>
      <c r="S128" s="34">
        <f t="shared" si="35"/>
        <v>0</v>
      </c>
      <c r="T128" s="34"/>
      <c r="U128" s="34">
        <f t="shared" si="29"/>
        <v>0</v>
      </c>
      <c r="V128" s="34"/>
      <c r="W128" s="34">
        <f t="shared" si="36"/>
        <v>0</v>
      </c>
      <c r="X128" s="34"/>
      <c r="Y128" s="34">
        <f t="shared" si="30"/>
        <v>0</v>
      </c>
      <c r="Z128" s="34"/>
      <c r="AA128" s="34">
        <f t="shared" si="24"/>
        <v>0</v>
      </c>
      <c r="AB128" s="34"/>
      <c r="AC128" s="34">
        <f t="shared" si="31"/>
        <v>0</v>
      </c>
      <c r="AD128" s="35">
        <f t="shared" si="25"/>
        <v>4.4000000000000004</v>
      </c>
      <c r="AE128" s="35">
        <f t="shared" si="21"/>
        <v>1250.92</v>
      </c>
      <c r="AF128" s="35">
        <f t="shared" si="22"/>
        <v>0</v>
      </c>
      <c r="AG128" s="37">
        <f t="shared" si="23"/>
        <v>0</v>
      </c>
      <c r="AH128" s="38"/>
      <c r="AI128" s="40"/>
      <c r="AJ128" s="41">
        <f t="shared" si="26"/>
        <v>0</v>
      </c>
      <c r="AK128" s="42" t="str">
        <f t="shared" si="37"/>
        <v>NÃO MEDIDO</v>
      </c>
      <c r="AL128" s="43"/>
    </row>
    <row r="129" spans="1:38" s="44" customFormat="1" ht="54.75" customHeight="1" x14ac:dyDescent="0.2">
      <c r="A129" s="44" t="s">
        <v>36</v>
      </c>
      <c r="C129" s="82" t="s">
        <v>312</v>
      </c>
      <c r="D129" s="83" t="s">
        <v>313</v>
      </c>
      <c r="E129" s="84" t="s">
        <v>60</v>
      </c>
      <c r="F129" s="85">
        <v>2</v>
      </c>
      <c r="G129" s="86"/>
      <c r="H129" s="129">
        <v>-2</v>
      </c>
      <c r="I129" s="85">
        <f t="shared" si="27"/>
        <v>0</v>
      </c>
      <c r="J129" s="88">
        <v>4040.31</v>
      </c>
      <c r="K129" s="89">
        <f t="shared" si="28"/>
        <v>0</v>
      </c>
      <c r="L129" s="34"/>
      <c r="M129" s="34">
        <f t="shared" si="32"/>
        <v>0</v>
      </c>
      <c r="N129" s="34"/>
      <c r="O129" s="34">
        <f t="shared" si="33"/>
        <v>0</v>
      </c>
      <c r="P129" s="34"/>
      <c r="Q129" s="34">
        <f t="shared" si="34"/>
        <v>0</v>
      </c>
      <c r="R129" s="34"/>
      <c r="S129" s="34">
        <f t="shared" si="35"/>
        <v>0</v>
      </c>
      <c r="T129" s="34"/>
      <c r="U129" s="34">
        <f t="shared" si="29"/>
        <v>0</v>
      </c>
      <c r="V129" s="34"/>
      <c r="W129" s="34">
        <f t="shared" si="36"/>
        <v>0</v>
      </c>
      <c r="X129" s="34"/>
      <c r="Y129" s="34">
        <f t="shared" si="30"/>
        <v>0</v>
      </c>
      <c r="Z129" s="34"/>
      <c r="AA129" s="34">
        <f t="shared" si="24"/>
        <v>0</v>
      </c>
      <c r="AB129" s="34"/>
      <c r="AC129" s="34">
        <f t="shared" si="31"/>
        <v>0</v>
      </c>
      <c r="AD129" s="35">
        <f t="shared" si="25"/>
        <v>0</v>
      </c>
      <c r="AE129" s="35">
        <f t="shared" si="21"/>
        <v>0</v>
      </c>
      <c r="AF129" s="35">
        <f t="shared" si="22"/>
        <v>0</v>
      </c>
      <c r="AG129" s="37">
        <f t="shared" si="23"/>
        <v>0</v>
      </c>
      <c r="AH129" s="38"/>
      <c r="AI129" s="40"/>
      <c r="AJ129" s="41">
        <f t="shared" si="26"/>
        <v>0</v>
      </c>
      <c r="AK129" s="42" t="str">
        <f t="shared" si="37"/>
        <v>NÃO MEDIDO</v>
      </c>
      <c r="AL129" s="43"/>
    </row>
    <row r="130" spans="1:38" s="44" customFormat="1" ht="54.75" customHeight="1" x14ac:dyDescent="0.2">
      <c r="A130" s="44" t="s">
        <v>36</v>
      </c>
      <c r="C130" s="82" t="s">
        <v>314</v>
      </c>
      <c r="D130" s="83" t="s">
        <v>315</v>
      </c>
      <c r="E130" s="84" t="s">
        <v>60</v>
      </c>
      <c r="F130" s="85">
        <v>2</v>
      </c>
      <c r="G130" s="86"/>
      <c r="H130" s="129">
        <v>-2</v>
      </c>
      <c r="I130" s="85">
        <f t="shared" si="27"/>
        <v>0</v>
      </c>
      <c r="J130" s="88">
        <v>1225.3900000000001</v>
      </c>
      <c r="K130" s="89">
        <f t="shared" si="28"/>
        <v>0</v>
      </c>
      <c r="L130" s="34"/>
      <c r="M130" s="34">
        <f t="shared" si="32"/>
        <v>0</v>
      </c>
      <c r="N130" s="34"/>
      <c r="O130" s="34">
        <f t="shared" si="33"/>
        <v>0</v>
      </c>
      <c r="P130" s="34"/>
      <c r="Q130" s="34">
        <f t="shared" si="34"/>
        <v>0</v>
      </c>
      <c r="R130" s="34"/>
      <c r="S130" s="34">
        <f t="shared" si="35"/>
        <v>0</v>
      </c>
      <c r="T130" s="34"/>
      <c r="U130" s="34">
        <f t="shared" si="29"/>
        <v>0</v>
      </c>
      <c r="V130" s="34"/>
      <c r="W130" s="34">
        <f t="shared" si="36"/>
        <v>0</v>
      </c>
      <c r="X130" s="34"/>
      <c r="Y130" s="34">
        <f t="shared" si="30"/>
        <v>0</v>
      </c>
      <c r="Z130" s="34"/>
      <c r="AA130" s="34">
        <f t="shared" si="24"/>
        <v>0</v>
      </c>
      <c r="AB130" s="34"/>
      <c r="AC130" s="34">
        <f t="shared" si="31"/>
        <v>0</v>
      </c>
      <c r="AD130" s="35">
        <f t="shared" si="25"/>
        <v>0</v>
      </c>
      <c r="AE130" s="35">
        <f t="shared" si="21"/>
        <v>0</v>
      </c>
      <c r="AF130" s="35">
        <f t="shared" si="22"/>
        <v>0</v>
      </c>
      <c r="AG130" s="37">
        <f t="shared" si="23"/>
        <v>0</v>
      </c>
      <c r="AH130" s="38"/>
      <c r="AI130" s="40"/>
      <c r="AJ130" s="41">
        <f t="shared" si="26"/>
        <v>0</v>
      </c>
      <c r="AK130" s="42" t="str">
        <f t="shared" si="37"/>
        <v>NÃO MEDIDO</v>
      </c>
      <c r="AL130" s="43"/>
    </row>
    <row r="131" spans="1:38" s="44" customFormat="1" ht="54.75" customHeight="1" x14ac:dyDescent="0.2">
      <c r="A131" s="44" t="s">
        <v>36</v>
      </c>
      <c r="C131" s="82" t="s">
        <v>316</v>
      </c>
      <c r="D131" s="83" t="s">
        <v>317</v>
      </c>
      <c r="E131" s="84" t="s">
        <v>60</v>
      </c>
      <c r="F131" s="85">
        <v>1</v>
      </c>
      <c r="G131" s="86"/>
      <c r="H131" s="129">
        <v>-1</v>
      </c>
      <c r="I131" s="85">
        <f t="shared" si="27"/>
        <v>0</v>
      </c>
      <c r="J131" s="88">
        <v>1386.18</v>
      </c>
      <c r="K131" s="89">
        <f t="shared" si="28"/>
        <v>0</v>
      </c>
      <c r="L131" s="34"/>
      <c r="M131" s="34">
        <f t="shared" si="32"/>
        <v>0</v>
      </c>
      <c r="N131" s="34"/>
      <c r="O131" s="34">
        <f t="shared" si="33"/>
        <v>0</v>
      </c>
      <c r="P131" s="34"/>
      <c r="Q131" s="34">
        <f t="shared" si="34"/>
        <v>0</v>
      </c>
      <c r="R131" s="34"/>
      <c r="S131" s="34">
        <f t="shared" si="35"/>
        <v>0</v>
      </c>
      <c r="T131" s="34"/>
      <c r="U131" s="34">
        <f t="shared" si="29"/>
        <v>0</v>
      </c>
      <c r="V131" s="34"/>
      <c r="W131" s="34">
        <f t="shared" si="36"/>
        <v>0</v>
      </c>
      <c r="X131" s="34"/>
      <c r="Y131" s="34">
        <f t="shared" si="30"/>
        <v>0</v>
      </c>
      <c r="Z131" s="34"/>
      <c r="AA131" s="34">
        <f t="shared" si="24"/>
        <v>0</v>
      </c>
      <c r="AB131" s="34"/>
      <c r="AC131" s="34">
        <f t="shared" si="31"/>
        <v>0</v>
      </c>
      <c r="AD131" s="35">
        <f t="shared" si="25"/>
        <v>0</v>
      </c>
      <c r="AE131" s="35">
        <f t="shared" si="21"/>
        <v>0</v>
      </c>
      <c r="AF131" s="35">
        <f t="shared" si="22"/>
        <v>0</v>
      </c>
      <c r="AG131" s="37">
        <f t="shared" si="23"/>
        <v>0</v>
      </c>
      <c r="AH131" s="38"/>
      <c r="AI131" s="40"/>
      <c r="AJ131" s="41">
        <f t="shared" si="26"/>
        <v>0</v>
      </c>
      <c r="AK131" s="42" t="str">
        <f t="shared" si="37"/>
        <v>NÃO MEDIDO</v>
      </c>
      <c r="AL131" s="43"/>
    </row>
    <row r="132" spans="1:38" s="44" customFormat="1" ht="54.75" customHeight="1" x14ac:dyDescent="0.2">
      <c r="A132" s="44" t="s">
        <v>36</v>
      </c>
      <c r="C132" s="82" t="s">
        <v>318</v>
      </c>
      <c r="D132" s="83" t="s">
        <v>319</v>
      </c>
      <c r="E132" s="84" t="s">
        <v>60</v>
      </c>
      <c r="F132" s="85">
        <v>1</v>
      </c>
      <c r="G132" s="86"/>
      <c r="H132" s="129">
        <v>-1</v>
      </c>
      <c r="I132" s="85">
        <f t="shared" si="27"/>
        <v>0</v>
      </c>
      <c r="J132" s="88">
        <v>2148.02</v>
      </c>
      <c r="K132" s="89">
        <f t="shared" si="28"/>
        <v>0</v>
      </c>
      <c r="L132" s="34"/>
      <c r="M132" s="34">
        <f t="shared" si="32"/>
        <v>0</v>
      </c>
      <c r="N132" s="34"/>
      <c r="O132" s="34">
        <f t="shared" si="33"/>
        <v>0</v>
      </c>
      <c r="P132" s="34"/>
      <c r="Q132" s="34">
        <f t="shared" si="34"/>
        <v>0</v>
      </c>
      <c r="R132" s="34"/>
      <c r="S132" s="34">
        <f t="shared" si="35"/>
        <v>0</v>
      </c>
      <c r="T132" s="34"/>
      <c r="U132" s="34">
        <f t="shared" si="29"/>
        <v>0</v>
      </c>
      <c r="V132" s="34"/>
      <c r="W132" s="34">
        <f t="shared" si="36"/>
        <v>0</v>
      </c>
      <c r="X132" s="34"/>
      <c r="Y132" s="34">
        <f t="shared" si="30"/>
        <v>0</v>
      </c>
      <c r="Z132" s="34"/>
      <c r="AA132" s="34">
        <f t="shared" si="24"/>
        <v>0</v>
      </c>
      <c r="AB132" s="34"/>
      <c r="AC132" s="34">
        <f t="shared" si="31"/>
        <v>0</v>
      </c>
      <c r="AD132" s="35">
        <f t="shared" si="25"/>
        <v>0</v>
      </c>
      <c r="AE132" s="35">
        <f t="shared" si="21"/>
        <v>0</v>
      </c>
      <c r="AF132" s="35">
        <f t="shared" si="22"/>
        <v>0</v>
      </c>
      <c r="AG132" s="37">
        <f t="shared" si="23"/>
        <v>0</v>
      </c>
      <c r="AH132" s="38"/>
      <c r="AI132" s="40"/>
      <c r="AJ132" s="41">
        <f t="shared" si="26"/>
        <v>0</v>
      </c>
      <c r="AK132" s="42" t="str">
        <f t="shared" si="37"/>
        <v>NÃO MEDIDO</v>
      </c>
      <c r="AL132" s="43"/>
    </row>
    <row r="133" spans="1:38" s="44" customFormat="1" ht="54.75" customHeight="1" x14ac:dyDescent="0.2">
      <c r="A133" s="44" t="s">
        <v>36</v>
      </c>
      <c r="C133" s="82" t="s">
        <v>320</v>
      </c>
      <c r="D133" s="83" t="s">
        <v>321</v>
      </c>
      <c r="E133" s="84" t="s">
        <v>57</v>
      </c>
      <c r="F133" s="85">
        <v>520.4</v>
      </c>
      <c r="G133" s="86"/>
      <c r="H133" s="129">
        <v>0</v>
      </c>
      <c r="I133" s="85">
        <f t="shared" si="27"/>
        <v>520.4</v>
      </c>
      <c r="J133" s="88">
        <v>136.96</v>
      </c>
      <c r="K133" s="89">
        <f t="shared" si="28"/>
        <v>71273.98</v>
      </c>
      <c r="L133" s="34">
        <v>216</v>
      </c>
      <c r="M133" s="34">
        <f t="shared" si="32"/>
        <v>29583.360000000001</v>
      </c>
      <c r="N133" s="34">
        <v>20.66</v>
      </c>
      <c r="O133" s="34">
        <f t="shared" si="33"/>
        <v>2829.59</v>
      </c>
      <c r="P133" s="34"/>
      <c r="Q133" s="34">
        <f t="shared" si="34"/>
        <v>0</v>
      </c>
      <c r="R133" s="34"/>
      <c r="S133" s="34">
        <f t="shared" si="35"/>
        <v>0</v>
      </c>
      <c r="T133" s="34"/>
      <c r="U133" s="34">
        <f t="shared" si="29"/>
        <v>0</v>
      </c>
      <c r="V133" s="34"/>
      <c r="W133" s="34">
        <f t="shared" si="36"/>
        <v>0</v>
      </c>
      <c r="X133" s="34"/>
      <c r="Y133" s="34">
        <f t="shared" si="30"/>
        <v>0</v>
      </c>
      <c r="Z133" s="34">
        <v>236.66</v>
      </c>
      <c r="AA133" s="34">
        <f t="shared" si="24"/>
        <v>32412.95</v>
      </c>
      <c r="AB133" s="34"/>
      <c r="AC133" s="34">
        <f t="shared" si="31"/>
        <v>0</v>
      </c>
      <c r="AD133" s="35">
        <f t="shared" si="25"/>
        <v>473.32</v>
      </c>
      <c r="AE133" s="35">
        <f t="shared" si="21"/>
        <v>64825.9</v>
      </c>
      <c r="AF133" s="35">
        <f t="shared" si="22"/>
        <v>47.08</v>
      </c>
      <c r="AG133" s="37">
        <f t="shared" si="23"/>
        <v>6448.08</v>
      </c>
      <c r="AH133" s="38"/>
      <c r="AI133" s="40"/>
      <c r="AJ133" s="41">
        <f t="shared" si="26"/>
        <v>0</v>
      </c>
      <c r="AK133" s="42" t="str">
        <f t="shared" si="37"/>
        <v>NÃO MEDIDO</v>
      </c>
      <c r="AL133" s="43"/>
    </row>
    <row r="134" spans="1:38" s="44" customFormat="1" ht="54.75" customHeight="1" x14ac:dyDescent="0.2">
      <c r="A134" s="44" t="s">
        <v>36</v>
      </c>
      <c r="C134" s="82" t="s">
        <v>322</v>
      </c>
      <c r="D134" s="83" t="s">
        <v>323</v>
      </c>
      <c r="E134" s="84" t="s">
        <v>57</v>
      </c>
      <c r="F134" s="85">
        <v>11.8</v>
      </c>
      <c r="G134" s="86"/>
      <c r="H134" s="129">
        <v>0</v>
      </c>
      <c r="I134" s="85">
        <f t="shared" si="27"/>
        <v>11.8</v>
      </c>
      <c r="J134" s="88">
        <v>120.11</v>
      </c>
      <c r="K134" s="89">
        <f t="shared" si="28"/>
        <v>1417.3</v>
      </c>
      <c r="L134" s="34">
        <v>5.9</v>
      </c>
      <c r="M134" s="34">
        <f t="shared" si="32"/>
        <v>708.65</v>
      </c>
      <c r="N134" s="34"/>
      <c r="O134" s="34">
        <f t="shared" si="33"/>
        <v>0</v>
      </c>
      <c r="P134" s="34"/>
      <c r="Q134" s="34">
        <f t="shared" si="34"/>
        <v>0</v>
      </c>
      <c r="R134" s="34"/>
      <c r="S134" s="34">
        <f t="shared" si="35"/>
        <v>0</v>
      </c>
      <c r="T134" s="34"/>
      <c r="U134" s="34">
        <f t="shared" si="29"/>
        <v>0</v>
      </c>
      <c r="V134" s="34"/>
      <c r="W134" s="34">
        <f t="shared" si="36"/>
        <v>0</v>
      </c>
      <c r="X134" s="34"/>
      <c r="Y134" s="34">
        <f t="shared" si="30"/>
        <v>0</v>
      </c>
      <c r="Z134" s="34">
        <v>5.9</v>
      </c>
      <c r="AA134" s="34">
        <f t="shared" si="24"/>
        <v>708.65</v>
      </c>
      <c r="AB134" s="34"/>
      <c r="AC134" s="34">
        <f t="shared" si="31"/>
        <v>0</v>
      </c>
      <c r="AD134" s="35">
        <f t="shared" si="25"/>
        <v>11.8</v>
      </c>
      <c r="AE134" s="35">
        <f t="shared" si="21"/>
        <v>1417.3</v>
      </c>
      <c r="AF134" s="35">
        <f t="shared" si="22"/>
        <v>0</v>
      </c>
      <c r="AG134" s="37">
        <f t="shared" si="23"/>
        <v>0</v>
      </c>
      <c r="AH134" s="38"/>
      <c r="AI134" s="40"/>
      <c r="AJ134" s="41">
        <f t="shared" si="26"/>
        <v>0</v>
      </c>
      <c r="AK134" s="42" t="str">
        <f t="shared" si="37"/>
        <v>NÃO MEDIDO</v>
      </c>
      <c r="AL134" s="43"/>
    </row>
    <row r="135" spans="1:38" s="44" customFormat="1" ht="117" customHeight="1" x14ac:dyDescent="0.2">
      <c r="A135" s="44" t="s">
        <v>36</v>
      </c>
      <c r="C135" s="82" t="s">
        <v>324</v>
      </c>
      <c r="D135" s="83" t="s">
        <v>325</v>
      </c>
      <c r="E135" s="84" t="s">
        <v>137</v>
      </c>
      <c r="F135" s="85">
        <v>16</v>
      </c>
      <c r="G135" s="85"/>
      <c r="H135" s="129">
        <v>0</v>
      </c>
      <c r="I135" s="85">
        <f t="shared" si="27"/>
        <v>16</v>
      </c>
      <c r="J135" s="88">
        <v>723.89</v>
      </c>
      <c r="K135" s="89">
        <f t="shared" si="28"/>
        <v>11582.24</v>
      </c>
      <c r="L135" s="34">
        <v>2</v>
      </c>
      <c r="M135" s="34">
        <f t="shared" si="32"/>
        <v>1447.78</v>
      </c>
      <c r="N135" s="34">
        <v>2</v>
      </c>
      <c r="O135" s="34">
        <f t="shared" si="33"/>
        <v>1447.78</v>
      </c>
      <c r="P135" s="34">
        <v>2</v>
      </c>
      <c r="Q135" s="34">
        <f t="shared" si="34"/>
        <v>1447.78</v>
      </c>
      <c r="R135" s="34">
        <v>2</v>
      </c>
      <c r="S135" s="34">
        <f t="shared" si="35"/>
        <v>1447.78</v>
      </c>
      <c r="T135" s="69">
        <v>2</v>
      </c>
      <c r="U135" s="34">
        <f t="shared" si="29"/>
        <v>1447.78</v>
      </c>
      <c r="V135" s="69">
        <v>2</v>
      </c>
      <c r="W135" s="34">
        <f t="shared" si="36"/>
        <v>1447.78</v>
      </c>
      <c r="X135" s="34">
        <v>2</v>
      </c>
      <c r="Y135" s="34">
        <f t="shared" si="30"/>
        <v>1447.78</v>
      </c>
      <c r="Z135" s="34">
        <v>1.73</v>
      </c>
      <c r="AA135" s="34">
        <f t="shared" si="24"/>
        <v>1252.33</v>
      </c>
      <c r="AB135" s="34"/>
      <c r="AC135" s="34">
        <f t="shared" si="31"/>
        <v>0</v>
      </c>
      <c r="AD135" s="35">
        <f t="shared" si="25"/>
        <v>15.73</v>
      </c>
      <c r="AE135" s="35">
        <f t="shared" si="21"/>
        <v>11386.79</v>
      </c>
      <c r="AF135" s="35">
        <f t="shared" si="22"/>
        <v>0.27</v>
      </c>
      <c r="AG135" s="37">
        <f t="shared" si="23"/>
        <v>195.45</v>
      </c>
      <c r="AH135" s="38"/>
      <c r="AI135" s="40"/>
      <c r="AJ135" s="41">
        <f t="shared" si="26"/>
        <v>0</v>
      </c>
      <c r="AK135" s="42" t="str">
        <f t="shared" si="37"/>
        <v>NÃO MEDIDO</v>
      </c>
      <c r="AL135" s="43"/>
    </row>
    <row r="136" spans="1:38" s="44" customFormat="1" ht="130.5" customHeight="1" x14ac:dyDescent="0.2">
      <c r="A136" s="44" t="s">
        <v>36</v>
      </c>
      <c r="C136" s="82" t="s">
        <v>326</v>
      </c>
      <c r="D136" s="83" t="s">
        <v>327</v>
      </c>
      <c r="E136" s="84" t="s">
        <v>137</v>
      </c>
      <c r="F136" s="85">
        <v>8</v>
      </c>
      <c r="G136" s="85"/>
      <c r="H136" s="129">
        <v>0</v>
      </c>
      <c r="I136" s="85">
        <f t="shared" si="27"/>
        <v>8</v>
      </c>
      <c r="J136" s="88">
        <v>1010.08</v>
      </c>
      <c r="K136" s="89">
        <f t="shared" si="28"/>
        <v>8080.64</v>
      </c>
      <c r="L136" s="34">
        <v>1</v>
      </c>
      <c r="M136" s="34">
        <f t="shared" si="32"/>
        <v>1010.08</v>
      </c>
      <c r="N136" s="34">
        <v>1</v>
      </c>
      <c r="O136" s="34">
        <f t="shared" si="33"/>
        <v>1010.08</v>
      </c>
      <c r="P136" s="34">
        <v>1</v>
      </c>
      <c r="Q136" s="34">
        <f t="shared" si="34"/>
        <v>1010.08</v>
      </c>
      <c r="R136" s="34">
        <v>1</v>
      </c>
      <c r="S136" s="34">
        <f t="shared" si="35"/>
        <v>1010.08</v>
      </c>
      <c r="T136" s="69">
        <v>1</v>
      </c>
      <c r="U136" s="34">
        <f t="shared" si="29"/>
        <v>1010.08</v>
      </c>
      <c r="V136" s="69">
        <v>1</v>
      </c>
      <c r="W136" s="34">
        <f t="shared" si="36"/>
        <v>1010.08</v>
      </c>
      <c r="X136" s="34">
        <v>1</v>
      </c>
      <c r="Y136" s="34">
        <f t="shared" si="30"/>
        <v>1010.08</v>
      </c>
      <c r="Z136" s="34">
        <v>0.87</v>
      </c>
      <c r="AA136" s="34">
        <f t="shared" si="24"/>
        <v>878.77</v>
      </c>
      <c r="AB136" s="34"/>
      <c r="AC136" s="34">
        <f t="shared" si="31"/>
        <v>0</v>
      </c>
      <c r="AD136" s="35">
        <f t="shared" si="25"/>
        <v>7.87</v>
      </c>
      <c r="AE136" s="35">
        <f t="shared" si="21"/>
        <v>7949.33</v>
      </c>
      <c r="AF136" s="35">
        <f t="shared" si="22"/>
        <v>0.13</v>
      </c>
      <c r="AG136" s="37">
        <f t="shared" si="23"/>
        <v>131.31</v>
      </c>
      <c r="AH136" s="38"/>
      <c r="AI136" s="40"/>
      <c r="AJ136" s="41">
        <f t="shared" si="26"/>
        <v>0</v>
      </c>
      <c r="AK136" s="42" t="str">
        <f t="shared" si="37"/>
        <v>NÃO MEDIDO</v>
      </c>
      <c r="AL136" s="43"/>
    </row>
    <row r="137" spans="1:38" s="44" customFormat="1" ht="111" customHeight="1" x14ac:dyDescent="0.2">
      <c r="A137" s="44" t="s">
        <v>36</v>
      </c>
      <c r="C137" s="82" t="s">
        <v>328</v>
      </c>
      <c r="D137" s="83" t="s">
        <v>329</v>
      </c>
      <c r="E137" s="84" t="s">
        <v>137</v>
      </c>
      <c r="F137" s="85">
        <v>8</v>
      </c>
      <c r="G137" s="85"/>
      <c r="H137" s="129">
        <v>0</v>
      </c>
      <c r="I137" s="85">
        <f t="shared" si="27"/>
        <v>8</v>
      </c>
      <c r="J137" s="88">
        <v>2693.54</v>
      </c>
      <c r="K137" s="89">
        <f t="shared" si="28"/>
        <v>21548.32</v>
      </c>
      <c r="L137" s="34">
        <v>1</v>
      </c>
      <c r="M137" s="34">
        <f t="shared" si="32"/>
        <v>2693.54</v>
      </c>
      <c r="N137" s="34">
        <v>1</v>
      </c>
      <c r="O137" s="34">
        <f t="shared" si="33"/>
        <v>2693.54</v>
      </c>
      <c r="P137" s="34">
        <v>1</v>
      </c>
      <c r="Q137" s="34">
        <f t="shared" si="34"/>
        <v>2693.54</v>
      </c>
      <c r="R137" s="34">
        <v>1</v>
      </c>
      <c r="S137" s="34">
        <f t="shared" si="35"/>
        <v>2693.54</v>
      </c>
      <c r="T137" s="69">
        <v>1</v>
      </c>
      <c r="U137" s="34">
        <f t="shared" si="29"/>
        <v>2693.54</v>
      </c>
      <c r="V137" s="69">
        <v>1</v>
      </c>
      <c r="W137" s="34">
        <f t="shared" si="36"/>
        <v>2693.54</v>
      </c>
      <c r="X137" s="34">
        <v>1</v>
      </c>
      <c r="Y137" s="34">
        <f t="shared" si="30"/>
        <v>2693.54</v>
      </c>
      <c r="Z137" s="34">
        <v>0.87</v>
      </c>
      <c r="AA137" s="34">
        <f t="shared" si="24"/>
        <v>2343.38</v>
      </c>
      <c r="AB137" s="34"/>
      <c r="AC137" s="34">
        <f t="shared" si="31"/>
        <v>0</v>
      </c>
      <c r="AD137" s="35">
        <f t="shared" si="25"/>
        <v>7.87</v>
      </c>
      <c r="AE137" s="35">
        <f t="shared" si="21"/>
        <v>21198.16</v>
      </c>
      <c r="AF137" s="35">
        <f t="shared" si="22"/>
        <v>0.13</v>
      </c>
      <c r="AG137" s="37">
        <f t="shared" si="23"/>
        <v>350.16</v>
      </c>
      <c r="AH137" s="38"/>
      <c r="AI137" s="40"/>
      <c r="AJ137" s="41">
        <f t="shared" si="26"/>
        <v>0</v>
      </c>
      <c r="AK137" s="42" t="str">
        <f t="shared" si="37"/>
        <v>NÃO MEDIDO</v>
      </c>
      <c r="AL137" s="43"/>
    </row>
    <row r="138" spans="1:38" s="44" customFormat="1" ht="102" customHeight="1" x14ac:dyDescent="0.2">
      <c r="A138" s="44" t="s">
        <v>36</v>
      </c>
      <c r="C138" s="82" t="s">
        <v>330</v>
      </c>
      <c r="D138" s="83" t="s">
        <v>331</v>
      </c>
      <c r="E138" s="84" t="s">
        <v>137</v>
      </c>
      <c r="F138" s="85">
        <v>8</v>
      </c>
      <c r="G138" s="85"/>
      <c r="H138" s="129">
        <v>0</v>
      </c>
      <c r="I138" s="85">
        <f t="shared" si="27"/>
        <v>8</v>
      </c>
      <c r="J138" s="88">
        <v>2693.54</v>
      </c>
      <c r="K138" s="89">
        <f t="shared" si="28"/>
        <v>21548.32</v>
      </c>
      <c r="L138" s="34">
        <v>1</v>
      </c>
      <c r="M138" s="34">
        <f t="shared" si="32"/>
        <v>2693.54</v>
      </c>
      <c r="N138" s="34">
        <v>1</v>
      </c>
      <c r="O138" s="34">
        <f t="shared" si="33"/>
        <v>2693.54</v>
      </c>
      <c r="P138" s="34">
        <v>1</v>
      </c>
      <c r="Q138" s="34">
        <f t="shared" si="34"/>
        <v>2693.54</v>
      </c>
      <c r="R138" s="34">
        <v>1</v>
      </c>
      <c r="S138" s="34">
        <f t="shared" si="35"/>
        <v>2693.54</v>
      </c>
      <c r="T138" s="69">
        <v>1</v>
      </c>
      <c r="U138" s="34">
        <f t="shared" si="29"/>
        <v>2693.54</v>
      </c>
      <c r="V138" s="69">
        <v>1</v>
      </c>
      <c r="W138" s="34">
        <f t="shared" si="36"/>
        <v>2693.54</v>
      </c>
      <c r="X138" s="34">
        <v>1</v>
      </c>
      <c r="Y138" s="34">
        <f t="shared" si="30"/>
        <v>2693.54</v>
      </c>
      <c r="Z138" s="34">
        <v>0.87</v>
      </c>
      <c r="AA138" s="34">
        <f t="shared" si="24"/>
        <v>2343.38</v>
      </c>
      <c r="AB138" s="34"/>
      <c r="AC138" s="34">
        <f t="shared" si="31"/>
        <v>0</v>
      </c>
      <c r="AD138" s="35">
        <f t="shared" si="25"/>
        <v>7.87</v>
      </c>
      <c r="AE138" s="35">
        <f t="shared" si="21"/>
        <v>21198.16</v>
      </c>
      <c r="AF138" s="35">
        <f t="shared" si="22"/>
        <v>0.13</v>
      </c>
      <c r="AG138" s="37">
        <f t="shared" si="23"/>
        <v>350.16</v>
      </c>
      <c r="AH138" s="38"/>
      <c r="AI138" s="40"/>
      <c r="AJ138" s="41">
        <f t="shared" si="26"/>
        <v>0</v>
      </c>
      <c r="AK138" s="42" t="str">
        <f t="shared" si="37"/>
        <v>NÃO MEDIDO</v>
      </c>
      <c r="AL138" s="43"/>
    </row>
    <row r="139" spans="1:38" s="44" customFormat="1" ht="47.25" customHeight="1" x14ac:dyDescent="0.2">
      <c r="A139" s="44" t="s">
        <v>36</v>
      </c>
      <c r="C139" s="82" t="s">
        <v>332</v>
      </c>
      <c r="D139" s="83" t="s">
        <v>333</v>
      </c>
      <c r="E139" s="84" t="s">
        <v>57</v>
      </c>
      <c r="F139" s="85">
        <v>3.8</v>
      </c>
      <c r="G139" s="86"/>
      <c r="H139" s="129">
        <v>0</v>
      </c>
      <c r="I139" s="85">
        <f t="shared" si="27"/>
        <v>3.8</v>
      </c>
      <c r="J139" s="88">
        <v>134.97</v>
      </c>
      <c r="K139" s="89">
        <f t="shared" si="28"/>
        <v>512.89</v>
      </c>
      <c r="L139" s="34"/>
      <c r="M139" s="34">
        <f t="shared" si="32"/>
        <v>0</v>
      </c>
      <c r="N139" s="34">
        <v>3.51</v>
      </c>
      <c r="O139" s="34">
        <f t="shared" si="33"/>
        <v>473.74</v>
      </c>
      <c r="P139" s="34"/>
      <c r="Q139" s="34">
        <f t="shared" si="34"/>
        <v>0</v>
      </c>
      <c r="R139" s="34"/>
      <c r="S139" s="34">
        <f t="shared" si="35"/>
        <v>0</v>
      </c>
      <c r="T139" s="34"/>
      <c r="U139" s="34">
        <f t="shared" si="29"/>
        <v>0</v>
      </c>
      <c r="V139" s="34"/>
      <c r="W139" s="34">
        <f t="shared" si="36"/>
        <v>0</v>
      </c>
      <c r="X139" s="34"/>
      <c r="Y139" s="34">
        <f t="shared" si="30"/>
        <v>0</v>
      </c>
      <c r="Z139" s="34"/>
      <c r="AA139" s="34">
        <f t="shared" si="24"/>
        <v>0</v>
      </c>
      <c r="AB139" s="34"/>
      <c r="AC139" s="34">
        <f t="shared" si="31"/>
        <v>0</v>
      </c>
      <c r="AD139" s="35">
        <f t="shared" si="25"/>
        <v>3.51</v>
      </c>
      <c r="AE139" s="35">
        <f t="shared" si="21"/>
        <v>473.74</v>
      </c>
      <c r="AF139" s="35">
        <f t="shared" si="22"/>
        <v>0.28999999999999998</v>
      </c>
      <c r="AG139" s="37">
        <f t="shared" si="23"/>
        <v>39.15</v>
      </c>
      <c r="AH139" s="38"/>
      <c r="AI139" s="40"/>
      <c r="AJ139" s="41">
        <f t="shared" si="26"/>
        <v>0</v>
      </c>
      <c r="AK139" s="42" t="str">
        <f t="shared" si="37"/>
        <v>NÃO MEDIDO</v>
      </c>
      <c r="AL139" s="43"/>
    </row>
    <row r="140" spans="1:38" s="44" customFormat="1" ht="30" customHeight="1" x14ac:dyDescent="0.2">
      <c r="A140" s="44" t="s">
        <v>36</v>
      </c>
      <c r="C140" s="82" t="s">
        <v>141</v>
      </c>
      <c r="D140" s="83" t="s">
        <v>334</v>
      </c>
      <c r="E140" s="84" t="s">
        <v>75</v>
      </c>
      <c r="F140" s="85">
        <v>11.7</v>
      </c>
      <c r="G140" s="86"/>
      <c r="H140" s="129">
        <v>0</v>
      </c>
      <c r="I140" s="85">
        <f t="shared" si="27"/>
        <v>11.7</v>
      </c>
      <c r="J140" s="88">
        <v>250.06</v>
      </c>
      <c r="K140" s="89">
        <f t="shared" si="28"/>
        <v>2925.7</v>
      </c>
      <c r="L140" s="34">
        <v>6.2</v>
      </c>
      <c r="M140" s="34">
        <f t="shared" si="32"/>
        <v>1550.37</v>
      </c>
      <c r="N140" s="34"/>
      <c r="O140" s="34">
        <f t="shared" si="33"/>
        <v>0</v>
      </c>
      <c r="P140" s="34"/>
      <c r="Q140" s="34">
        <f t="shared" si="34"/>
        <v>0</v>
      </c>
      <c r="R140" s="34"/>
      <c r="S140" s="34">
        <f t="shared" si="35"/>
        <v>0</v>
      </c>
      <c r="T140" s="34"/>
      <c r="U140" s="34">
        <f t="shared" si="29"/>
        <v>0</v>
      </c>
      <c r="V140" s="34"/>
      <c r="W140" s="34">
        <f t="shared" si="36"/>
        <v>0</v>
      </c>
      <c r="X140" s="34"/>
      <c r="Y140" s="34">
        <f t="shared" si="30"/>
        <v>0</v>
      </c>
      <c r="Z140" s="34">
        <v>1.33</v>
      </c>
      <c r="AA140" s="34">
        <f t="shared" si="24"/>
        <v>332.58</v>
      </c>
      <c r="AB140" s="34"/>
      <c r="AC140" s="34">
        <f t="shared" si="31"/>
        <v>0</v>
      </c>
      <c r="AD140" s="35">
        <f t="shared" si="25"/>
        <v>7.53</v>
      </c>
      <c r="AE140" s="35">
        <f t="shared" si="21"/>
        <v>1882.95</v>
      </c>
      <c r="AF140" s="35">
        <f t="shared" si="22"/>
        <v>4.17</v>
      </c>
      <c r="AG140" s="37">
        <f t="shared" si="23"/>
        <v>1042.75</v>
      </c>
      <c r="AH140" s="38"/>
      <c r="AI140" s="40"/>
      <c r="AJ140" s="41">
        <f t="shared" si="26"/>
        <v>0</v>
      </c>
      <c r="AK140" s="42" t="str">
        <f t="shared" si="37"/>
        <v>NÃO MEDIDO</v>
      </c>
      <c r="AL140" s="43"/>
    </row>
    <row r="141" spans="1:38" s="44" customFormat="1" ht="48.75" customHeight="1" x14ac:dyDescent="0.2">
      <c r="A141" s="44" t="s">
        <v>36</v>
      </c>
      <c r="C141" s="82" t="s">
        <v>143</v>
      </c>
      <c r="D141" s="83" t="s">
        <v>144</v>
      </c>
      <c r="E141" s="84" t="s">
        <v>60</v>
      </c>
      <c r="F141" s="85">
        <v>3</v>
      </c>
      <c r="G141" s="86"/>
      <c r="H141" s="129">
        <v>0</v>
      </c>
      <c r="I141" s="85">
        <f t="shared" si="27"/>
        <v>3</v>
      </c>
      <c r="J141" s="88">
        <v>77.61</v>
      </c>
      <c r="K141" s="89">
        <f t="shared" si="28"/>
        <v>232.83</v>
      </c>
      <c r="L141" s="34">
        <v>1.5</v>
      </c>
      <c r="M141" s="34">
        <f t="shared" si="32"/>
        <v>116.42</v>
      </c>
      <c r="N141" s="34"/>
      <c r="O141" s="34">
        <f t="shared" si="33"/>
        <v>0</v>
      </c>
      <c r="P141" s="34"/>
      <c r="Q141" s="34">
        <f t="shared" si="34"/>
        <v>0</v>
      </c>
      <c r="R141" s="34"/>
      <c r="S141" s="34">
        <f t="shared" si="35"/>
        <v>0</v>
      </c>
      <c r="T141" s="34"/>
      <c r="U141" s="34">
        <f t="shared" si="29"/>
        <v>0</v>
      </c>
      <c r="V141" s="34"/>
      <c r="W141" s="34">
        <f t="shared" si="36"/>
        <v>0</v>
      </c>
      <c r="X141" s="34"/>
      <c r="Y141" s="34">
        <f t="shared" si="30"/>
        <v>0</v>
      </c>
      <c r="Z141" s="34">
        <v>1.5</v>
      </c>
      <c r="AA141" s="34">
        <f>ROUND(Z141*$J141,2)-0.01</f>
        <v>116.41</v>
      </c>
      <c r="AB141" s="34"/>
      <c r="AC141" s="34">
        <f t="shared" si="31"/>
        <v>0</v>
      </c>
      <c r="AD141" s="35">
        <f t="shared" si="25"/>
        <v>3</v>
      </c>
      <c r="AE141" s="35">
        <f t="shared" si="21"/>
        <v>232.83</v>
      </c>
      <c r="AF141" s="35">
        <f t="shared" si="22"/>
        <v>0</v>
      </c>
      <c r="AG141" s="37">
        <f t="shared" si="23"/>
        <v>0</v>
      </c>
      <c r="AH141" s="38"/>
      <c r="AI141" s="40"/>
      <c r="AJ141" s="41">
        <f t="shared" si="26"/>
        <v>0</v>
      </c>
      <c r="AK141" s="42" t="str">
        <f t="shared" si="37"/>
        <v>NÃO MEDIDO</v>
      </c>
      <c r="AL141" s="43"/>
    </row>
    <row r="142" spans="1:38" s="44" customFormat="1" ht="60" customHeight="1" x14ac:dyDescent="0.2">
      <c r="A142" s="44" t="s">
        <v>36</v>
      </c>
      <c r="C142" s="82" t="s">
        <v>199</v>
      </c>
      <c r="D142" s="83" t="s">
        <v>200</v>
      </c>
      <c r="E142" s="84" t="s">
        <v>75</v>
      </c>
      <c r="F142" s="85">
        <v>26</v>
      </c>
      <c r="G142" s="86"/>
      <c r="H142" s="129">
        <v>0</v>
      </c>
      <c r="I142" s="85">
        <f t="shared" si="27"/>
        <v>26</v>
      </c>
      <c r="J142" s="88">
        <v>15.99</v>
      </c>
      <c r="K142" s="89">
        <f t="shared" si="28"/>
        <v>415.74</v>
      </c>
      <c r="L142" s="34"/>
      <c r="M142" s="34">
        <f t="shared" si="32"/>
        <v>0</v>
      </c>
      <c r="N142" s="34">
        <v>15.04</v>
      </c>
      <c r="O142" s="34">
        <f t="shared" si="33"/>
        <v>240.49</v>
      </c>
      <c r="P142" s="34"/>
      <c r="Q142" s="34">
        <f t="shared" si="34"/>
        <v>0</v>
      </c>
      <c r="R142" s="34"/>
      <c r="S142" s="34">
        <f t="shared" si="35"/>
        <v>0</v>
      </c>
      <c r="T142" s="34"/>
      <c r="U142" s="34">
        <f t="shared" si="29"/>
        <v>0</v>
      </c>
      <c r="V142" s="34"/>
      <c r="W142" s="34">
        <f t="shared" si="36"/>
        <v>0</v>
      </c>
      <c r="X142" s="34"/>
      <c r="Y142" s="34">
        <f t="shared" si="30"/>
        <v>0</v>
      </c>
      <c r="Z142" s="34"/>
      <c r="AA142" s="34">
        <f t="shared" si="24"/>
        <v>0</v>
      </c>
      <c r="AB142" s="34"/>
      <c r="AC142" s="34">
        <f t="shared" si="31"/>
        <v>0</v>
      </c>
      <c r="AD142" s="35">
        <f t="shared" si="25"/>
        <v>15.04</v>
      </c>
      <c r="AE142" s="35">
        <f t="shared" ref="AE142:AE205" si="38">SUMIF($L$9:$AC$9,"valor medido",L142:AC142)</f>
        <v>240.49</v>
      </c>
      <c r="AF142" s="35">
        <f t="shared" ref="AF142:AF205" si="39">I142-AD142</f>
        <v>10.96</v>
      </c>
      <c r="AG142" s="37">
        <f t="shared" ref="AG142:AG205" si="40">K142-AE142</f>
        <v>175.25</v>
      </c>
      <c r="AH142" s="38"/>
      <c r="AI142" s="40"/>
      <c r="AJ142" s="41">
        <f t="shared" si="26"/>
        <v>0</v>
      </c>
      <c r="AK142" s="42" t="str">
        <f t="shared" si="37"/>
        <v>NÃO MEDIDO</v>
      </c>
      <c r="AL142" s="43"/>
    </row>
    <row r="143" spans="1:38" s="44" customFormat="1" ht="40.5" customHeight="1" x14ac:dyDescent="0.2">
      <c r="A143" s="44" t="s">
        <v>36</v>
      </c>
      <c r="C143" s="82" t="s">
        <v>147</v>
      </c>
      <c r="D143" s="83" t="s">
        <v>148</v>
      </c>
      <c r="E143" s="84" t="s">
        <v>60</v>
      </c>
      <c r="F143" s="85">
        <v>1</v>
      </c>
      <c r="G143" s="86"/>
      <c r="H143" s="129">
        <v>0</v>
      </c>
      <c r="I143" s="85">
        <f t="shared" si="27"/>
        <v>1</v>
      </c>
      <c r="J143" s="88">
        <v>541.82000000000005</v>
      </c>
      <c r="K143" s="89">
        <f t="shared" si="28"/>
        <v>541.82000000000005</v>
      </c>
      <c r="L143" s="34"/>
      <c r="M143" s="34">
        <f t="shared" si="32"/>
        <v>0</v>
      </c>
      <c r="N143" s="34"/>
      <c r="O143" s="34">
        <f t="shared" si="33"/>
        <v>0</v>
      </c>
      <c r="P143" s="34"/>
      <c r="Q143" s="34">
        <f t="shared" si="34"/>
        <v>0</v>
      </c>
      <c r="R143" s="34">
        <v>1</v>
      </c>
      <c r="S143" s="34">
        <f t="shared" si="35"/>
        <v>541.82000000000005</v>
      </c>
      <c r="T143" s="34"/>
      <c r="U143" s="34">
        <f t="shared" si="29"/>
        <v>0</v>
      </c>
      <c r="V143" s="34"/>
      <c r="W143" s="34">
        <f t="shared" si="36"/>
        <v>0</v>
      </c>
      <c r="X143" s="34"/>
      <c r="Y143" s="34">
        <f t="shared" si="30"/>
        <v>0</v>
      </c>
      <c r="Z143" s="34"/>
      <c r="AA143" s="34">
        <f t="shared" ref="AA143:AA206" si="41">ROUND(Z143*$J143,2)</f>
        <v>0</v>
      </c>
      <c r="AB143" s="34"/>
      <c r="AC143" s="34">
        <f t="shared" si="31"/>
        <v>0</v>
      </c>
      <c r="AD143" s="35">
        <f t="shared" ref="AD143:AD206" si="42">SUMIF($L$9:$AC$9,"QUANTIDADE",L143:AC143)</f>
        <v>1</v>
      </c>
      <c r="AE143" s="35">
        <f t="shared" si="38"/>
        <v>541.82000000000005</v>
      </c>
      <c r="AF143" s="35">
        <f t="shared" si="39"/>
        <v>0</v>
      </c>
      <c r="AG143" s="37">
        <f t="shared" si="40"/>
        <v>0</v>
      </c>
      <c r="AH143" s="38"/>
      <c r="AI143" s="40"/>
      <c r="AJ143" s="41">
        <f t="shared" ref="AJ143:AJ206" si="43">INDEX($L$10:$AC$295,ROW()-9,MATCH($AJ$10,$L$10:$AC$10,0))</f>
        <v>0</v>
      </c>
      <c r="AK143" s="42" t="str">
        <f t="shared" si="37"/>
        <v>NÃO MEDIDO</v>
      </c>
      <c r="AL143" s="43"/>
    </row>
    <row r="144" spans="1:38" s="44" customFormat="1" ht="43.5" customHeight="1" x14ac:dyDescent="0.2">
      <c r="A144" s="44" t="s">
        <v>36</v>
      </c>
      <c r="C144" s="82" t="s">
        <v>149</v>
      </c>
      <c r="D144" s="83" t="s">
        <v>150</v>
      </c>
      <c r="E144" s="84" t="s">
        <v>151</v>
      </c>
      <c r="F144" s="85">
        <v>130</v>
      </c>
      <c r="G144" s="86"/>
      <c r="H144" s="129">
        <v>0</v>
      </c>
      <c r="I144" s="85">
        <f t="shared" si="27"/>
        <v>130</v>
      </c>
      <c r="J144" s="88">
        <v>30.01</v>
      </c>
      <c r="K144" s="89">
        <f t="shared" si="28"/>
        <v>3901.3</v>
      </c>
      <c r="L144" s="34">
        <v>36.9</v>
      </c>
      <c r="M144" s="34">
        <f t="shared" si="32"/>
        <v>1107.3699999999999</v>
      </c>
      <c r="N144" s="34"/>
      <c r="O144" s="34">
        <f t="shared" si="33"/>
        <v>0</v>
      </c>
      <c r="P144" s="34"/>
      <c r="Q144" s="34">
        <f t="shared" si="34"/>
        <v>0</v>
      </c>
      <c r="R144" s="34"/>
      <c r="S144" s="34">
        <f t="shared" si="35"/>
        <v>0</v>
      </c>
      <c r="T144" s="34"/>
      <c r="U144" s="34">
        <f t="shared" si="29"/>
        <v>0</v>
      </c>
      <c r="V144" s="34"/>
      <c r="W144" s="34">
        <f t="shared" si="36"/>
        <v>0</v>
      </c>
      <c r="X144" s="34"/>
      <c r="Y144" s="34">
        <f t="shared" si="30"/>
        <v>0</v>
      </c>
      <c r="Z144" s="34">
        <v>36.9</v>
      </c>
      <c r="AA144" s="34">
        <f t="shared" si="41"/>
        <v>1107.3699999999999</v>
      </c>
      <c r="AB144" s="34"/>
      <c r="AC144" s="34">
        <f t="shared" ref="AC144:AC207" si="44">ROUND(AB144*$J144,2)</f>
        <v>0</v>
      </c>
      <c r="AD144" s="35">
        <f t="shared" si="42"/>
        <v>73.8</v>
      </c>
      <c r="AE144" s="35">
        <f t="shared" si="38"/>
        <v>2214.7399999999998</v>
      </c>
      <c r="AF144" s="35">
        <f t="shared" si="39"/>
        <v>56.2</v>
      </c>
      <c r="AG144" s="37">
        <f t="shared" si="40"/>
        <v>1686.56</v>
      </c>
      <c r="AH144" s="38"/>
      <c r="AI144" s="40"/>
      <c r="AJ144" s="41">
        <f t="shared" si="43"/>
        <v>0</v>
      </c>
      <c r="AK144" s="42" t="str">
        <f t="shared" si="37"/>
        <v>NÃO MEDIDO</v>
      </c>
      <c r="AL144" s="43"/>
    </row>
    <row r="145" spans="1:38" s="44" customFormat="1" ht="30" customHeight="1" x14ac:dyDescent="0.2">
      <c r="A145" s="44" t="s">
        <v>36</v>
      </c>
      <c r="C145" s="82" t="s">
        <v>335</v>
      </c>
      <c r="D145" s="83" t="s">
        <v>336</v>
      </c>
      <c r="E145" s="84" t="s">
        <v>60</v>
      </c>
      <c r="F145" s="85">
        <v>4</v>
      </c>
      <c r="G145" s="86"/>
      <c r="H145" s="129">
        <v>0</v>
      </c>
      <c r="I145" s="85">
        <f t="shared" si="27"/>
        <v>4</v>
      </c>
      <c r="J145" s="88">
        <v>841.73</v>
      </c>
      <c r="K145" s="89">
        <f t="shared" si="28"/>
        <v>3366.92</v>
      </c>
      <c r="L145" s="34">
        <v>2</v>
      </c>
      <c r="M145" s="34">
        <f t="shared" si="32"/>
        <v>1683.46</v>
      </c>
      <c r="N145" s="34"/>
      <c r="O145" s="34">
        <f t="shared" si="33"/>
        <v>0</v>
      </c>
      <c r="P145" s="34"/>
      <c r="Q145" s="34">
        <f t="shared" si="34"/>
        <v>0</v>
      </c>
      <c r="R145" s="34"/>
      <c r="S145" s="34">
        <f t="shared" si="35"/>
        <v>0</v>
      </c>
      <c r="T145" s="34"/>
      <c r="U145" s="34">
        <f t="shared" si="29"/>
        <v>0</v>
      </c>
      <c r="V145" s="34"/>
      <c r="W145" s="34">
        <f t="shared" si="36"/>
        <v>0</v>
      </c>
      <c r="X145" s="34"/>
      <c r="Y145" s="34">
        <f t="shared" si="30"/>
        <v>0</v>
      </c>
      <c r="Z145" s="34">
        <v>2</v>
      </c>
      <c r="AA145" s="34">
        <f t="shared" si="41"/>
        <v>1683.46</v>
      </c>
      <c r="AB145" s="34"/>
      <c r="AC145" s="34">
        <f t="shared" si="44"/>
        <v>0</v>
      </c>
      <c r="AD145" s="35">
        <f t="shared" si="42"/>
        <v>4</v>
      </c>
      <c r="AE145" s="35">
        <f t="shared" si="38"/>
        <v>3366.92</v>
      </c>
      <c r="AF145" s="35">
        <f t="shared" si="39"/>
        <v>0</v>
      </c>
      <c r="AG145" s="37">
        <f t="shared" si="40"/>
        <v>0</v>
      </c>
      <c r="AH145" s="38"/>
      <c r="AI145" s="40"/>
      <c r="AJ145" s="41">
        <f t="shared" si="43"/>
        <v>0</v>
      </c>
      <c r="AK145" s="42" t="str">
        <f t="shared" si="37"/>
        <v>NÃO MEDIDO</v>
      </c>
      <c r="AL145" s="43"/>
    </row>
    <row r="146" spans="1:38" s="44" customFormat="1" ht="30" customHeight="1" x14ac:dyDescent="0.2">
      <c r="A146" s="6" t="s">
        <v>32</v>
      </c>
      <c r="B146" s="6"/>
      <c r="C146" s="82">
        <v>21000</v>
      </c>
      <c r="D146" s="83" t="s">
        <v>338</v>
      </c>
      <c r="E146" s="84"/>
      <c r="F146" s="85"/>
      <c r="G146" s="86"/>
      <c r="H146" s="129">
        <v>0</v>
      </c>
      <c r="I146" s="85">
        <f t="shared" si="27"/>
        <v>0</v>
      </c>
      <c r="J146" s="88"/>
      <c r="K146" s="89">
        <f t="shared" si="28"/>
        <v>0</v>
      </c>
      <c r="L146" s="34"/>
      <c r="M146" s="34">
        <f t="shared" si="32"/>
        <v>0</v>
      </c>
      <c r="N146" s="34"/>
      <c r="O146" s="34">
        <f t="shared" si="33"/>
        <v>0</v>
      </c>
      <c r="P146" s="34"/>
      <c r="Q146" s="34">
        <f t="shared" si="34"/>
        <v>0</v>
      </c>
      <c r="R146" s="34"/>
      <c r="S146" s="34">
        <f t="shared" si="35"/>
        <v>0</v>
      </c>
      <c r="T146" s="34"/>
      <c r="U146" s="34">
        <f t="shared" si="29"/>
        <v>0</v>
      </c>
      <c r="V146" s="34"/>
      <c r="W146" s="34">
        <f t="shared" si="36"/>
        <v>0</v>
      </c>
      <c r="X146" s="34"/>
      <c r="Y146" s="34">
        <f t="shared" si="30"/>
        <v>0</v>
      </c>
      <c r="Z146" s="34"/>
      <c r="AA146" s="34">
        <f t="shared" si="41"/>
        <v>0</v>
      </c>
      <c r="AB146" s="34"/>
      <c r="AC146" s="34">
        <f t="shared" si="44"/>
        <v>0</v>
      </c>
      <c r="AD146" s="35">
        <f t="shared" si="42"/>
        <v>0</v>
      </c>
      <c r="AE146" s="35">
        <f t="shared" si="38"/>
        <v>0</v>
      </c>
      <c r="AF146" s="35">
        <f t="shared" si="39"/>
        <v>0</v>
      </c>
      <c r="AG146" s="37">
        <f t="shared" si="40"/>
        <v>0</v>
      </c>
      <c r="AH146" s="38"/>
      <c r="AI146" s="40"/>
      <c r="AJ146" s="41">
        <f t="shared" si="43"/>
        <v>0</v>
      </c>
      <c r="AK146" s="118" t="str">
        <f>IF(COUNTIF(AK147:AK151,"MEDIDO")&lt;&gt;0,"MEDIDO","NÃO MEDIDO")</f>
        <v>NÃO MEDIDO</v>
      </c>
      <c r="AL146" s="43"/>
    </row>
    <row r="147" spans="1:38" s="44" customFormat="1" ht="39.75" customHeight="1" x14ac:dyDescent="0.2">
      <c r="A147" s="44" t="s">
        <v>36</v>
      </c>
      <c r="C147" s="82" t="s">
        <v>152</v>
      </c>
      <c r="D147" s="83" t="s">
        <v>153</v>
      </c>
      <c r="E147" s="84" t="s">
        <v>60</v>
      </c>
      <c r="F147" s="85">
        <v>2</v>
      </c>
      <c r="G147" s="86"/>
      <c r="H147" s="129">
        <v>0</v>
      </c>
      <c r="I147" s="85">
        <f t="shared" si="27"/>
        <v>2</v>
      </c>
      <c r="J147" s="88">
        <v>243.01</v>
      </c>
      <c r="K147" s="89">
        <f t="shared" si="28"/>
        <v>486.02</v>
      </c>
      <c r="L147" s="34"/>
      <c r="M147" s="34">
        <f t="shared" si="32"/>
        <v>0</v>
      </c>
      <c r="N147" s="34"/>
      <c r="O147" s="34">
        <f t="shared" si="33"/>
        <v>0</v>
      </c>
      <c r="P147" s="34"/>
      <c r="Q147" s="34">
        <f t="shared" si="34"/>
        <v>0</v>
      </c>
      <c r="R147" s="34">
        <v>2</v>
      </c>
      <c r="S147" s="34">
        <f t="shared" si="35"/>
        <v>486.02</v>
      </c>
      <c r="T147" s="34"/>
      <c r="U147" s="34">
        <f t="shared" si="29"/>
        <v>0</v>
      </c>
      <c r="V147" s="34"/>
      <c r="W147" s="34">
        <f t="shared" si="36"/>
        <v>0</v>
      </c>
      <c r="X147" s="34"/>
      <c r="Y147" s="34">
        <f t="shared" si="30"/>
        <v>0</v>
      </c>
      <c r="Z147" s="34"/>
      <c r="AA147" s="34">
        <f t="shared" si="41"/>
        <v>0</v>
      </c>
      <c r="AB147" s="34"/>
      <c r="AC147" s="34">
        <f t="shared" si="44"/>
        <v>0</v>
      </c>
      <c r="AD147" s="35">
        <f t="shared" si="42"/>
        <v>2</v>
      </c>
      <c r="AE147" s="35">
        <f t="shared" si="38"/>
        <v>486.02</v>
      </c>
      <c r="AF147" s="35">
        <f t="shared" si="39"/>
        <v>0</v>
      </c>
      <c r="AG147" s="37">
        <f t="shared" si="40"/>
        <v>0</v>
      </c>
      <c r="AH147" s="38"/>
      <c r="AI147" s="40"/>
      <c r="AJ147" s="41">
        <f t="shared" si="43"/>
        <v>0</v>
      </c>
      <c r="AK147" s="42" t="str">
        <f t="shared" si="37"/>
        <v>NÃO MEDIDO</v>
      </c>
      <c r="AL147" s="43"/>
    </row>
    <row r="148" spans="1:38" s="44" customFormat="1" ht="39.75" customHeight="1" x14ac:dyDescent="0.2">
      <c r="A148" s="44" t="s">
        <v>36</v>
      </c>
      <c r="C148" s="82" t="s">
        <v>154</v>
      </c>
      <c r="D148" s="83" t="s">
        <v>155</v>
      </c>
      <c r="E148" s="84" t="s">
        <v>57</v>
      </c>
      <c r="F148" s="85">
        <v>1</v>
      </c>
      <c r="G148" s="86"/>
      <c r="H148" s="129">
        <v>0</v>
      </c>
      <c r="I148" s="85">
        <f t="shared" ref="I148:I211" si="45">F148+G148+H148</f>
        <v>1</v>
      </c>
      <c r="J148" s="88">
        <v>318.41000000000003</v>
      </c>
      <c r="K148" s="89">
        <f t="shared" ref="K148:K207" si="46">ROUND(($F148*$J148),2)+ROUND(($G148*$J148),2)+ROUND(($H148*$J148),2)</f>
        <v>318.41000000000003</v>
      </c>
      <c r="L148" s="34">
        <v>1</v>
      </c>
      <c r="M148" s="34">
        <f t="shared" si="32"/>
        <v>318.41000000000003</v>
      </c>
      <c r="N148" s="34"/>
      <c r="O148" s="34">
        <f t="shared" si="33"/>
        <v>0</v>
      </c>
      <c r="P148" s="34"/>
      <c r="Q148" s="34">
        <f t="shared" si="34"/>
        <v>0</v>
      </c>
      <c r="R148" s="34"/>
      <c r="S148" s="34">
        <f t="shared" si="35"/>
        <v>0</v>
      </c>
      <c r="T148" s="34"/>
      <c r="U148" s="34">
        <f t="shared" ref="U148:U211" si="47">ROUND(T148*$J148,2)</f>
        <v>0</v>
      </c>
      <c r="V148" s="34"/>
      <c r="W148" s="34">
        <f t="shared" si="36"/>
        <v>0</v>
      </c>
      <c r="X148" s="34"/>
      <c r="Y148" s="34">
        <f t="shared" ref="Y148:Y211" si="48">ROUND(X148*$J148,2)</f>
        <v>0</v>
      </c>
      <c r="Z148" s="34"/>
      <c r="AA148" s="34">
        <f t="shared" si="41"/>
        <v>0</v>
      </c>
      <c r="AB148" s="34"/>
      <c r="AC148" s="34">
        <f t="shared" si="44"/>
        <v>0</v>
      </c>
      <c r="AD148" s="35">
        <f t="shared" si="42"/>
        <v>1</v>
      </c>
      <c r="AE148" s="35">
        <f t="shared" si="38"/>
        <v>318.41000000000003</v>
      </c>
      <c r="AF148" s="35">
        <f t="shared" si="39"/>
        <v>0</v>
      </c>
      <c r="AG148" s="37">
        <f t="shared" si="40"/>
        <v>0</v>
      </c>
      <c r="AH148" s="38"/>
      <c r="AI148" s="40"/>
      <c r="AJ148" s="41">
        <f t="shared" si="43"/>
        <v>0</v>
      </c>
      <c r="AK148" s="42" t="str">
        <f t="shared" si="37"/>
        <v>NÃO MEDIDO</v>
      </c>
      <c r="AL148" s="43"/>
    </row>
    <row r="149" spans="1:38" s="44" customFormat="1" ht="49.5" customHeight="1" x14ac:dyDescent="0.2">
      <c r="A149" s="44" t="s">
        <v>36</v>
      </c>
      <c r="C149" s="82" t="s">
        <v>156</v>
      </c>
      <c r="D149" s="83" t="s">
        <v>340</v>
      </c>
      <c r="E149" s="84" t="s">
        <v>60</v>
      </c>
      <c r="F149" s="85">
        <v>21</v>
      </c>
      <c r="G149" s="86"/>
      <c r="H149" s="129">
        <v>0</v>
      </c>
      <c r="I149" s="85">
        <f t="shared" si="45"/>
        <v>21</v>
      </c>
      <c r="J149" s="88">
        <v>16.989999999999998</v>
      </c>
      <c r="K149" s="89">
        <f t="shared" si="46"/>
        <v>356.79</v>
      </c>
      <c r="L149" s="34"/>
      <c r="M149" s="34">
        <f t="shared" ref="M149:M212" si="49">ROUND(L149*$J149,2)</f>
        <v>0</v>
      </c>
      <c r="N149" s="34">
        <v>21</v>
      </c>
      <c r="O149" s="34">
        <f t="shared" ref="O149:O212" si="50">ROUND(N149*$J149,2)</f>
        <v>356.79</v>
      </c>
      <c r="P149" s="34"/>
      <c r="Q149" s="34">
        <f t="shared" ref="Q149:Q212" si="51">ROUND(P149*$J149,2)</f>
        <v>0</v>
      </c>
      <c r="R149" s="34"/>
      <c r="S149" s="34">
        <f t="shared" ref="S149:S211" si="52">ROUND(R149*$J149,2)</f>
        <v>0</v>
      </c>
      <c r="T149" s="34"/>
      <c r="U149" s="34">
        <f t="shared" si="47"/>
        <v>0</v>
      </c>
      <c r="V149" s="34"/>
      <c r="W149" s="34">
        <f t="shared" si="36"/>
        <v>0</v>
      </c>
      <c r="X149" s="34"/>
      <c r="Y149" s="34">
        <f t="shared" si="48"/>
        <v>0</v>
      </c>
      <c r="Z149" s="34"/>
      <c r="AA149" s="34">
        <f t="shared" si="41"/>
        <v>0</v>
      </c>
      <c r="AB149" s="34"/>
      <c r="AC149" s="34">
        <f t="shared" si="44"/>
        <v>0</v>
      </c>
      <c r="AD149" s="35">
        <f t="shared" si="42"/>
        <v>21</v>
      </c>
      <c r="AE149" s="35">
        <f t="shared" si="38"/>
        <v>356.79</v>
      </c>
      <c r="AF149" s="35">
        <f t="shared" si="39"/>
        <v>0</v>
      </c>
      <c r="AG149" s="37">
        <f t="shared" si="40"/>
        <v>0</v>
      </c>
      <c r="AH149" s="38"/>
      <c r="AI149" s="40"/>
      <c r="AJ149" s="41">
        <f t="shared" si="43"/>
        <v>0</v>
      </c>
      <c r="AK149" s="42" t="str">
        <f t="shared" si="37"/>
        <v>NÃO MEDIDO</v>
      </c>
      <c r="AL149" s="43"/>
    </row>
    <row r="150" spans="1:38" s="44" customFormat="1" ht="49.5" customHeight="1" x14ac:dyDescent="0.2">
      <c r="A150" s="44" t="s">
        <v>36</v>
      </c>
      <c r="C150" s="82" t="s">
        <v>157</v>
      </c>
      <c r="D150" s="83" t="s">
        <v>158</v>
      </c>
      <c r="E150" s="84" t="s">
        <v>60</v>
      </c>
      <c r="F150" s="85">
        <v>8</v>
      </c>
      <c r="G150" s="86"/>
      <c r="H150" s="129">
        <v>0</v>
      </c>
      <c r="I150" s="85">
        <f t="shared" si="45"/>
        <v>8</v>
      </c>
      <c r="J150" s="88">
        <v>42.15</v>
      </c>
      <c r="K150" s="89">
        <f t="shared" si="46"/>
        <v>337.2</v>
      </c>
      <c r="L150" s="34"/>
      <c r="M150" s="34">
        <f t="shared" si="49"/>
        <v>0</v>
      </c>
      <c r="N150" s="34">
        <v>8</v>
      </c>
      <c r="O150" s="34">
        <f t="shared" si="50"/>
        <v>337.2</v>
      </c>
      <c r="P150" s="34"/>
      <c r="Q150" s="34">
        <f t="shared" si="51"/>
        <v>0</v>
      </c>
      <c r="R150" s="34"/>
      <c r="S150" s="34">
        <f t="shared" si="52"/>
        <v>0</v>
      </c>
      <c r="T150" s="34"/>
      <c r="U150" s="34">
        <f t="shared" si="47"/>
        <v>0</v>
      </c>
      <c r="V150" s="34"/>
      <c r="W150" s="34">
        <f t="shared" si="36"/>
        <v>0</v>
      </c>
      <c r="X150" s="34"/>
      <c r="Y150" s="34">
        <f t="shared" si="48"/>
        <v>0</v>
      </c>
      <c r="Z150" s="34"/>
      <c r="AA150" s="34">
        <f t="shared" si="41"/>
        <v>0</v>
      </c>
      <c r="AB150" s="34"/>
      <c r="AC150" s="34">
        <f t="shared" si="44"/>
        <v>0</v>
      </c>
      <c r="AD150" s="35">
        <f t="shared" si="42"/>
        <v>8</v>
      </c>
      <c r="AE150" s="35">
        <f t="shared" si="38"/>
        <v>337.2</v>
      </c>
      <c r="AF150" s="35">
        <f t="shared" si="39"/>
        <v>0</v>
      </c>
      <c r="AG150" s="37">
        <f t="shared" si="40"/>
        <v>0</v>
      </c>
      <c r="AH150" s="38"/>
      <c r="AI150" s="40"/>
      <c r="AJ150" s="41">
        <f t="shared" si="43"/>
        <v>0</v>
      </c>
      <c r="AK150" s="42" t="str">
        <f t="shared" si="37"/>
        <v>NÃO MEDIDO</v>
      </c>
      <c r="AL150" s="43"/>
    </row>
    <row r="151" spans="1:38" s="44" customFormat="1" ht="49.5" customHeight="1" x14ac:dyDescent="0.2">
      <c r="A151" s="44" t="s">
        <v>36</v>
      </c>
      <c r="C151" s="82" t="s">
        <v>339</v>
      </c>
      <c r="D151" s="83" t="s">
        <v>341</v>
      </c>
      <c r="E151" s="84" t="s">
        <v>60</v>
      </c>
      <c r="F151" s="85">
        <v>24</v>
      </c>
      <c r="G151" s="86"/>
      <c r="H151" s="129">
        <v>0</v>
      </c>
      <c r="I151" s="85">
        <f t="shared" si="45"/>
        <v>24</v>
      </c>
      <c r="J151" s="88">
        <v>207.68</v>
      </c>
      <c r="K151" s="89">
        <f t="shared" si="46"/>
        <v>4984.32</v>
      </c>
      <c r="L151" s="34"/>
      <c r="M151" s="34">
        <f t="shared" si="49"/>
        <v>0</v>
      </c>
      <c r="N151" s="34">
        <v>24</v>
      </c>
      <c r="O151" s="34">
        <f t="shared" si="50"/>
        <v>4984.32</v>
      </c>
      <c r="P151" s="34"/>
      <c r="Q151" s="34">
        <f t="shared" si="51"/>
        <v>0</v>
      </c>
      <c r="R151" s="34"/>
      <c r="S151" s="34">
        <f t="shared" si="52"/>
        <v>0</v>
      </c>
      <c r="T151" s="34"/>
      <c r="U151" s="34">
        <f t="shared" si="47"/>
        <v>0</v>
      </c>
      <c r="V151" s="34"/>
      <c r="W151" s="34">
        <f t="shared" si="36"/>
        <v>0</v>
      </c>
      <c r="X151" s="34"/>
      <c r="Y151" s="34">
        <f t="shared" si="48"/>
        <v>0</v>
      </c>
      <c r="Z151" s="34"/>
      <c r="AA151" s="34">
        <f t="shared" si="41"/>
        <v>0</v>
      </c>
      <c r="AB151" s="34"/>
      <c r="AC151" s="34">
        <f t="shared" si="44"/>
        <v>0</v>
      </c>
      <c r="AD151" s="35">
        <f t="shared" si="42"/>
        <v>24</v>
      </c>
      <c r="AE151" s="35">
        <f t="shared" si="38"/>
        <v>4984.32</v>
      </c>
      <c r="AF151" s="35">
        <f t="shared" si="39"/>
        <v>0</v>
      </c>
      <c r="AG151" s="37">
        <f t="shared" si="40"/>
        <v>0</v>
      </c>
      <c r="AH151" s="38"/>
      <c r="AI151" s="40"/>
      <c r="AJ151" s="41">
        <f t="shared" si="43"/>
        <v>0</v>
      </c>
      <c r="AK151" s="42" t="str">
        <f t="shared" si="37"/>
        <v>NÃO MEDIDO</v>
      </c>
      <c r="AL151" s="43"/>
    </row>
    <row r="152" spans="1:38" s="44" customFormat="1" ht="30" customHeight="1" x14ac:dyDescent="0.2">
      <c r="A152" s="6" t="s">
        <v>32</v>
      </c>
      <c r="B152" s="6"/>
      <c r="C152" s="82">
        <v>4</v>
      </c>
      <c r="D152" s="83" t="s">
        <v>159</v>
      </c>
      <c r="E152" s="84"/>
      <c r="F152" s="85"/>
      <c r="G152" s="85"/>
      <c r="H152" s="129">
        <v>0</v>
      </c>
      <c r="I152" s="85">
        <f t="shared" si="45"/>
        <v>0</v>
      </c>
      <c r="J152" s="88"/>
      <c r="K152" s="89">
        <f t="shared" si="46"/>
        <v>0</v>
      </c>
      <c r="L152" s="34"/>
      <c r="M152" s="34">
        <f t="shared" si="49"/>
        <v>0</v>
      </c>
      <c r="N152" s="34"/>
      <c r="O152" s="34">
        <f t="shared" si="50"/>
        <v>0</v>
      </c>
      <c r="P152" s="34"/>
      <c r="Q152" s="34">
        <f t="shared" si="51"/>
        <v>0</v>
      </c>
      <c r="R152" s="34"/>
      <c r="S152" s="34">
        <f t="shared" si="52"/>
        <v>0</v>
      </c>
      <c r="T152" s="34"/>
      <c r="U152" s="34">
        <f t="shared" si="47"/>
        <v>0</v>
      </c>
      <c r="V152" s="69"/>
      <c r="W152" s="34">
        <f t="shared" si="36"/>
        <v>0</v>
      </c>
      <c r="X152" s="34"/>
      <c r="Y152" s="34">
        <f t="shared" si="48"/>
        <v>0</v>
      </c>
      <c r="Z152" s="34"/>
      <c r="AA152" s="34">
        <f t="shared" si="41"/>
        <v>0</v>
      </c>
      <c r="AB152" s="34"/>
      <c r="AC152" s="34">
        <f t="shared" si="44"/>
        <v>0</v>
      </c>
      <c r="AD152" s="35">
        <f t="shared" si="42"/>
        <v>0</v>
      </c>
      <c r="AE152" s="35">
        <f t="shared" si="38"/>
        <v>0</v>
      </c>
      <c r="AF152" s="35">
        <f t="shared" si="39"/>
        <v>0</v>
      </c>
      <c r="AG152" s="37">
        <f t="shared" si="40"/>
        <v>0</v>
      </c>
      <c r="AH152" s="38"/>
      <c r="AI152" s="40"/>
      <c r="AJ152" s="41">
        <f t="shared" si="43"/>
        <v>0</v>
      </c>
      <c r="AK152" s="118" t="str">
        <f>IF(COUNTIF(AK153:AK194,"MEDIDO")&lt;&gt;0,"MEDIDO","NÃO MEDIDO")</f>
        <v>MEDIDO</v>
      </c>
      <c r="AL152" s="43"/>
    </row>
    <row r="153" spans="1:38" s="44" customFormat="1" ht="30" customHeight="1" x14ac:dyDescent="0.2">
      <c r="A153" s="6" t="s">
        <v>32</v>
      </c>
      <c r="B153" s="6"/>
      <c r="C153" s="82">
        <v>40100</v>
      </c>
      <c r="D153" s="83" t="s">
        <v>160</v>
      </c>
      <c r="E153" s="84"/>
      <c r="F153" s="85"/>
      <c r="G153" s="85"/>
      <c r="H153" s="129">
        <v>0</v>
      </c>
      <c r="I153" s="85">
        <f t="shared" si="45"/>
        <v>0</v>
      </c>
      <c r="J153" s="88"/>
      <c r="K153" s="89">
        <f t="shared" si="46"/>
        <v>0</v>
      </c>
      <c r="L153" s="34"/>
      <c r="M153" s="34">
        <f t="shared" si="49"/>
        <v>0</v>
      </c>
      <c r="N153" s="34"/>
      <c r="O153" s="34">
        <f t="shared" si="50"/>
        <v>0</v>
      </c>
      <c r="P153" s="34"/>
      <c r="Q153" s="34">
        <f t="shared" si="51"/>
        <v>0</v>
      </c>
      <c r="R153" s="34"/>
      <c r="S153" s="34">
        <f t="shared" si="52"/>
        <v>0</v>
      </c>
      <c r="T153" s="34"/>
      <c r="U153" s="34">
        <f t="shared" si="47"/>
        <v>0</v>
      </c>
      <c r="V153" s="69"/>
      <c r="W153" s="34">
        <f t="shared" si="36"/>
        <v>0</v>
      </c>
      <c r="X153" s="34"/>
      <c r="Y153" s="34">
        <f t="shared" si="48"/>
        <v>0</v>
      </c>
      <c r="Z153" s="34"/>
      <c r="AA153" s="34">
        <f t="shared" si="41"/>
        <v>0</v>
      </c>
      <c r="AB153" s="34"/>
      <c r="AC153" s="34">
        <f t="shared" si="44"/>
        <v>0</v>
      </c>
      <c r="AD153" s="35">
        <f t="shared" si="42"/>
        <v>0</v>
      </c>
      <c r="AE153" s="35">
        <f t="shared" si="38"/>
        <v>0</v>
      </c>
      <c r="AF153" s="35">
        <f t="shared" si="39"/>
        <v>0</v>
      </c>
      <c r="AG153" s="37">
        <f t="shared" si="40"/>
        <v>0</v>
      </c>
      <c r="AH153" s="38"/>
      <c r="AI153" s="40"/>
      <c r="AJ153" s="41">
        <f t="shared" si="43"/>
        <v>0</v>
      </c>
      <c r="AK153" s="118" t="str">
        <f>IF(COUNTIF(AK154:AK156,"MEDIDO")&lt;&gt;0,"MEDIDO","NÃO MEDIDO")</f>
        <v>MEDIDO</v>
      </c>
      <c r="AL153" s="43"/>
    </row>
    <row r="154" spans="1:38" s="44" customFormat="1" ht="48" customHeight="1" x14ac:dyDescent="0.2">
      <c r="A154" s="44" t="s">
        <v>36</v>
      </c>
      <c r="C154" s="82" t="s">
        <v>161</v>
      </c>
      <c r="D154" s="83" t="s">
        <v>342</v>
      </c>
      <c r="E154" s="84" t="s">
        <v>49</v>
      </c>
      <c r="F154" s="85">
        <v>21</v>
      </c>
      <c r="G154" s="85"/>
      <c r="H154" s="129">
        <v>21</v>
      </c>
      <c r="I154" s="85">
        <f t="shared" si="45"/>
        <v>42</v>
      </c>
      <c r="J154" s="88">
        <v>26.05</v>
      </c>
      <c r="K154" s="89">
        <f t="shared" si="46"/>
        <v>1094.0999999999999</v>
      </c>
      <c r="L154" s="34"/>
      <c r="M154" s="34">
        <f t="shared" si="49"/>
        <v>0</v>
      </c>
      <c r="N154" s="34">
        <v>2.5</v>
      </c>
      <c r="O154" s="34">
        <f t="shared" si="50"/>
        <v>65.13</v>
      </c>
      <c r="P154" s="34">
        <v>2.5</v>
      </c>
      <c r="Q154" s="34">
        <f t="shared" si="51"/>
        <v>65.13</v>
      </c>
      <c r="R154" s="34">
        <v>2.5</v>
      </c>
      <c r="S154" s="34">
        <f>ROUND(R154*$J154,2)</f>
        <v>65.13</v>
      </c>
      <c r="T154" s="34">
        <v>11.7</v>
      </c>
      <c r="U154" s="34">
        <f t="shared" si="47"/>
        <v>304.79000000000002</v>
      </c>
      <c r="V154" s="69">
        <v>0.8</v>
      </c>
      <c r="W154" s="34">
        <f t="shared" si="36"/>
        <v>20.84</v>
      </c>
      <c r="X154" s="34"/>
      <c r="Y154" s="34">
        <f t="shared" si="48"/>
        <v>0</v>
      </c>
      <c r="Z154" s="34">
        <v>1</v>
      </c>
      <c r="AA154" s="34">
        <f>ROUND(Z154*$J154,2)-0.02</f>
        <v>26.03</v>
      </c>
      <c r="AB154" s="34">
        <v>21</v>
      </c>
      <c r="AC154" s="34">
        <f t="shared" si="44"/>
        <v>547.04999999999995</v>
      </c>
      <c r="AD154" s="35">
        <f t="shared" si="42"/>
        <v>42</v>
      </c>
      <c r="AE154" s="35">
        <f t="shared" si="38"/>
        <v>1094.0999999999999</v>
      </c>
      <c r="AF154" s="35">
        <f t="shared" si="39"/>
        <v>0</v>
      </c>
      <c r="AG154" s="37">
        <f t="shared" si="40"/>
        <v>0</v>
      </c>
      <c r="AH154" s="38"/>
      <c r="AI154" s="40"/>
      <c r="AJ154" s="41">
        <f t="shared" si="43"/>
        <v>21</v>
      </c>
      <c r="AK154" s="42" t="str">
        <f t="shared" si="37"/>
        <v>MEDIDO</v>
      </c>
      <c r="AL154" s="43"/>
    </row>
    <row r="155" spans="1:38" s="44" customFormat="1" ht="54" customHeight="1" x14ac:dyDescent="0.2">
      <c r="A155" s="44" t="s">
        <v>36</v>
      </c>
      <c r="C155" s="82" t="s">
        <v>162</v>
      </c>
      <c r="D155" s="83" t="s">
        <v>343</v>
      </c>
      <c r="E155" s="84" t="s">
        <v>49</v>
      </c>
      <c r="F155" s="85">
        <v>21</v>
      </c>
      <c r="G155" s="85"/>
      <c r="H155" s="129">
        <v>21</v>
      </c>
      <c r="I155" s="85">
        <f t="shared" si="45"/>
        <v>42</v>
      </c>
      <c r="J155" s="88">
        <v>37.1</v>
      </c>
      <c r="K155" s="89">
        <f t="shared" si="46"/>
        <v>1558.2</v>
      </c>
      <c r="L155" s="34"/>
      <c r="M155" s="34">
        <f t="shared" si="49"/>
        <v>0</v>
      </c>
      <c r="N155" s="34">
        <v>2.5</v>
      </c>
      <c r="O155" s="34">
        <f t="shared" si="50"/>
        <v>92.75</v>
      </c>
      <c r="P155" s="34">
        <v>2.5</v>
      </c>
      <c r="Q155" s="34">
        <f t="shared" si="51"/>
        <v>92.75</v>
      </c>
      <c r="R155" s="34">
        <v>2.5</v>
      </c>
      <c r="S155" s="34">
        <f>ROUND(R155*$J155,2)</f>
        <v>92.75</v>
      </c>
      <c r="T155" s="34">
        <v>9.9</v>
      </c>
      <c r="U155" s="34">
        <f t="shared" si="47"/>
        <v>367.29</v>
      </c>
      <c r="V155" s="69">
        <v>1.6</v>
      </c>
      <c r="W155" s="34">
        <f t="shared" si="36"/>
        <v>59.36</v>
      </c>
      <c r="X155" s="34"/>
      <c r="Y155" s="34">
        <f t="shared" si="48"/>
        <v>0</v>
      </c>
      <c r="Z155" s="34">
        <v>2</v>
      </c>
      <c r="AA155" s="34">
        <f t="shared" si="41"/>
        <v>74.2</v>
      </c>
      <c r="AB155" s="34">
        <v>21</v>
      </c>
      <c r="AC155" s="34">
        <f t="shared" si="44"/>
        <v>779.1</v>
      </c>
      <c r="AD155" s="35">
        <f t="shared" si="42"/>
        <v>42</v>
      </c>
      <c r="AE155" s="35">
        <f t="shared" si="38"/>
        <v>1558.2</v>
      </c>
      <c r="AF155" s="35">
        <f t="shared" si="39"/>
        <v>0</v>
      </c>
      <c r="AG155" s="37">
        <f t="shared" si="40"/>
        <v>0</v>
      </c>
      <c r="AH155" s="38"/>
      <c r="AI155" s="40"/>
      <c r="AJ155" s="41">
        <f t="shared" si="43"/>
        <v>21</v>
      </c>
      <c r="AK155" s="42" t="str">
        <f t="shared" si="37"/>
        <v>MEDIDO</v>
      </c>
      <c r="AL155" s="43"/>
    </row>
    <row r="156" spans="1:38" s="44" customFormat="1" ht="47.25" customHeight="1" x14ac:dyDescent="0.2">
      <c r="A156" s="44" t="s">
        <v>36</v>
      </c>
      <c r="C156" s="82" t="s">
        <v>344</v>
      </c>
      <c r="D156" s="83" t="s">
        <v>345</v>
      </c>
      <c r="E156" s="84" t="s">
        <v>49</v>
      </c>
      <c r="F156" s="85">
        <v>13</v>
      </c>
      <c r="G156" s="86"/>
      <c r="H156" s="129">
        <v>13</v>
      </c>
      <c r="I156" s="85">
        <f t="shared" si="45"/>
        <v>26</v>
      </c>
      <c r="J156" s="88">
        <v>126.28</v>
      </c>
      <c r="K156" s="89">
        <f t="shared" si="46"/>
        <v>3283.28</v>
      </c>
      <c r="L156" s="34"/>
      <c r="M156" s="34">
        <f t="shared" si="49"/>
        <v>0</v>
      </c>
      <c r="N156" s="34">
        <v>1.5</v>
      </c>
      <c r="O156" s="34">
        <f t="shared" si="50"/>
        <v>189.42</v>
      </c>
      <c r="P156" s="34">
        <v>5</v>
      </c>
      <c r="Q156" s="34">
        <f t="shared" si="51"/>
        <v>631.4</v>
      </c>
      <c r="R156" s="34">
        <v>5</v>
      </c>
      <c r="S156" s="34">
        <f>ROUND(R156*$J156,2)</f>
        <v>631.4</v>
      </c>
      <c r="T156" s="34">
        <v>1.26</v>
      </c>
      <c r="U156" s="34">
        <f t="shared" si="47"/>
        <v>159.11000000000001</v>
      </c>
      <c r="V156" s="34"/>
      <c r="W156" s="34">
        <f t="shared" si="36"/>
        <v>0</v>
      </c>
      <c r="X156" s="34"/>
      <c r="Y156" s="34">
        <f t="shared" si="48"/>
        <v>0</v>
      </c>
      <c r="Z156" s="34">
        <v>0.24</v>
      </c>
      <c r="AA156" s="34">
        <f t="shared" si="41"/>
        <v>30.31</v>
      </c>
      <c r="AB156" s="34">
        <v>13</v>
      </c>
      <c r="AC156" s="34">
        <f t="shared" si="44"/>
        <v>1641.64</v>
      </c>
      <c r="AD156" s="35">
        <f t="shared" si="42"/>
        <v>26</v>
      </c>
      <c r="AE156" s="35">
        <f t="shared" si="38"/>
        <v>3283.28</v>
      </c>
      <c r="AF156" s="35">
        <f t="shared" si="39"/>
        <v>0</v>
      </c>
      <c r="AG156" s="37">
        <f t="shared" si="40"/>
        <v>0</v>
      </c>
      <c r="AH156" s="38"/>
      <c r="AI156" s="40"/>
      <c r="AJ156" s="41">
        <f t="shared" si="43"/>
        <v>13</v>
      </c>
      <c r="AK156" s="42" t="str">
        <f t="shared" si="37"/>
        <v>MEDIDO</v>
      </c>
      <c r="AL156" s="43"/>
    </row>
    <row r="157" spans="1:38" s="44" customFormat="1" ht="30" customHeight="1" x14ac:dyDescent="0.2">
      <c r="A157" s="6" t="s">
        <v>32</v>
      </c>
      <c r="B157" s="6"/>
      <c r="C157" s="82">
        <v>40300</v>
      </c>
      <c r="D157" s="83" t="s">
        <v>163</v>
      </c>
      <c r="E157" s="84"/>
      <c r="F157" s="85"/>
      <c r="G157" s="85"/>
      <c r="H157" s="129">
        <v>0</v>
      </c>
      <c r="I157" s="85">
        <f t="shared" si="45"/>
        <v>0</v>
      </c>
      <c r="J157" s="88"/>
      <c r="K157" s="89">
        <f t="shared" si="46"/>
        <v>0</v>
      </c>
      <c r="L157" s="34"/>
      <c r="M157" s="34">
        <f t="shared" si="49"/>
        <v>0</v>
      </c>
      <c r="N157" s="34"/>
      <c r="O157" s="34">
        <f t="shared" si="50"/>
        <v>0</v>
      </c>
      <c r="P157" s="34"/>
      <c r="Q157" s="34">
        <f t="shared" si="51"/>
        <v>0</v>
      </c>
      <c r="R157" s="34"/>
      <c r="S157" s="34">
        <f t="shared" si="52"/>
        <v>0</v>
      </c>
      <c r="T157" s="34"/>
      <c r="U157" s="34">
        <f t="shared" si="47"/>
        <v>0</v>
      </c>
      <c r="V157" s="69"/>
      <c r="W157" s="34">
        <f t="shared" si="36"/>
        <v>0</v>
      </c>
      <c r="X157" s="34"/>
      <c r="Y157" s="34">
        <f t="shared" si="48"/>
        <v>0</v>
      </c>
      <c r="Z157" s="34"/>
      <c r="AA157" s="34">
        <f t="shared" si="41"/>
        <v>0</v>
      </c>
      <c r="AB157" s="34"/>
      <c r="AC157" s="34">
        <f t="shared" si="44"/>
        <v>0</v>
      </c>
      <c r="AD157" s="35">
        <f t="shared" si="42"/>
        <v>0</v>
      </c>
      <c r="AE157" s="35">
        <f t="shared" si="38"/>
        <v>0</v>
      </c>
      <c r="AF157" s="35">
        <f t="shared" si="39"/>
        <v>0</v>
      </c>
      <c r="AG157" s="37">
        <f t="shared" si="40"/>
        <v>0</v>
      </c>
      <c r="AH157" s="38"/>
      <c r="AI157" s="40"/>
      <c r="AJ157" s="41">
        <f t="shared" si="43"/>
        <v>0</v>
      </c>
      <c r="AK157" s="118" t="str">
        <f>IF(COUNTIF(AK158:AK159,"MEDIDO")&lt;&gt;0,"MEDIDO","NÃO MEDIDO")</f>
        <v>NÃO MEDIDO</v>
      </c>
      <c r="AL157" s="43"/>
    </row>
    <row r="158" spans="1:38" s="44" customFormat="1" ht="46.5" customHeight="1" x14ac:dyDescent="0.2">
      <c r="A158" s="44" t="s">
        <v>36</v>
      </c>
      <c r="C158" s="82" t="s">
        <v>164</v>
      </c>
      <c r="D158" s="83" t="s">
        <v>165</v>
      </c>
      <c r="E158" s="84" t="s">
        <v>166</v>
      </c>
      <c r="F158" s="85">
        <v>2400</v>
      </c>
      <c r="G158" s="85"/>
      <c r="H158" s="129">
        <v>-1600</v>
      </c>
      <c r="I158" s="85">
        <f t="shared" si="45"/>
        <v>800</v>
      </c>
      <c r="J158" s="88">
        <v>16.53</v>
      </c>
      <c r="K158" s="89">
        <f t="shared" si="46"/>
        <v>13224</v>
      </c>
      <c r="L158" s="34"/>
      <c r="M158" s="34">
        <f t="shared" si="49"/>
        <v>0</v>
      </c>
      <c r="N158" s="34"/>
      <c r="O158" s="34">
        <f t="shared" si="50"/>
        <v>0</v>
      </c>
      <c r="P158" s="34"/>
      <c r="Q158" s="34">
        <f t="shared" si="51"/>
        <v>0</v>
      </c>
      <c r="R158" s="34">
        <v>53</v>
      </c>
      <c r="S158" s="34">
        <f>ROUND(R158*$J158,2)</f>
        <v>876.09</v>
      </c>
      <c r="T158" s="34">
        <v>184</v>
      </c>
      <c r="U158" s="34">
        <f t="shared" si="47"/>
        <v>3041.52</v>
      </c>
      <c r="V158" s="69">
        <v>147</v>
      </c>
      <c r="W158" s="34">
        <f t="shared" si="36"/>
        <v>2429.91</v>
      </c>
      <c r="X158" s="34">
        <v>172</v>
      </c>
      <c r="Y158" s="34">
        <f t="shared" si="48"/>
        <v>2843.16</v>
      </c>
      <c r="Z158" s="34">
        <v>89</v>
      </c>
      <c r="AA158" s="34">
        <f t="shared" si="41"/>
        <v>1471.17</v>
      </c>
      <c r="AB158" s="34"/>
      <c r="AC158" s="34">
        <f t="shared" si="44"/>
        <v>0</v>
      </c>
      <c r="AD158" s="35">
        <f t="shared" si="42"/>
        <v>645</v>
      </c>
      <c r="AE158" s="35">
        <f t="shared" si="38"/>
        <v>10661.85</v>
      </c>
      <c r="AF158" s="35">
        <f t="shared" si="39"/>
        <v>155</v>
      </c>
      <c r="AG158" s="37">
        <f t="shared" si="40"/>
        <v>2562.15</v>
      </c>
      <c r="AH158" s="38"/>
      <c r="AI158" s="40"/>
      <c r="AJ158" s="41">
        <f t="shared" si="43"/>
        <v>0</v>
      </c>
      <c r="AK158" s="42" t="str">
        <f t="shared" ref="AK158:AK159" si="53">IF(AJ158&lt;&gt;0,"MEDIDO","NÃO MEDIDO")</f>
        <v>NÃO MEDIDO</v>
      </c>
      <c r="AL158" s="43"/>
    </row>
    <row r="159" spans="1:38" s="44" customFormat="1" ht="46.5" customHeight="1" x14ac:dyDescent="0.2">
      <c r="A159" s="44" t="s">
        <v>36</v>
      </c>
      <c r="C159" s="82" t="s">
        <v>167</v>
      </c>
      <c r="D159" s="83" t="s">
        <v>165</v>
      </c>
      <c r="E159" s="84" t="s">
        <v>168</v>
      </c>
      <c r="F159" s="85">
        <v>800</v>
      </c>
      <c r="G159" s="85"/>
      <c r="H159" s="129">
        <v>-550</v>
      </c>
      <c r="I159" s="85">
        <f t="shared" si="45"/>
        <v>250</v>
      </c>
      <c r="J159" s="88">
        <v>16.350000000000001</v>
      </c>
      <c r="K159" s="89">
        <f t="shared" si="46"/>
        <v>4087.5</v>
      </c>
      <c r="L159" s="34"/>
      <c r="M159" s="34">
        <f t="shared" si="49"/>
        <v>0</v>
      </c>
      <c r="N159" s="34"/>
      <c r="O159" s="34">
        <f t="shared" si="50"/>
        <v>0</v>
      </c>
      <c r="P159" s="34"/>
      <c r="Q159" s="34">
        <f t="shared" si="51"/>
        <v>0</v>
      </c>
      <c r="R159" s="34">
        <v>139</v>
      </c>
      <c r="S159" s="34">
        <f t="shared" si="52"/>
        <v>2272.65</v>
      </c>
      <c r="T159" s="34">
        <v>24</v>
      </c>
      <c r="U159" s="34">
        <f t="shared" si="47"/>
        <v>392.4</v>
      </c>
      <c r="V159" s="69">
        <v>19</v>
      </c>
      <c r="W159" s="34">
        <f t="shared" si="36"/>
        <v>310.64999999999998</v>
      </c>
      <c r="X159" s="34">
        <v>20</v>
      </c>
      <c r="Y159" s="34">
        <f t="shared" si="48"/>
        <v>327</v>
      </c>
      <c r="Z159" s="34">
        <v>-113</v>
      </c>
      <c r="AA159" s="34">
        <f t="shared" si="41"/>
        <v>-1847.55</v>
      </c>
      <c r="AB159" s="34"/>
      <c r="AC159" s="34">
        <f t="shared" si="44"/>
        <v>0</v>
      </c>
      <c r="AD159" s="35">
        <f t="shared" si="42"/>
        <v>89</v>
      </c>
      <c r="AE159" s="35">
        <f t="shared" si="38"/>
        <v>1455.15</v>
      </c>
      <c r="AF159" s="35">
        <f t="shared" si="39"/>
        <v>161</v>
      </c>
      <c r="AG159" s="37">
        <f t="shared" si="40"/>
        <v>2632.35</v>
      </c>
      <c r="AH159" s="38"/>
      <c r="AI159" s="40"/>
      <c r="AJ159" s="41">
        <f t="shared" si="43"/>
        <v>0</v>
      </c>
      <c r="AK159" s="42" t="str">
        <f t="shared" si="53"/>
        <v>NÃO MEDIDO</v>
      </c>
      <c r="AL159" s="43"/>
    </row>
    <row r="160" spans="1:38" s="44" customFormat="1" ht="30" customHeight="1" x14ac:dyDescent="0.2">
      <c r="A160" s="6" t="s">
        <v>32</v>
      </c>
      <c r="B160" s="6"/>
      <c r="C160" s="82">
        <v>40600</v>
      </c>
      <c r="D160" s="83" t="s">
        <v>169</v>
      </c>
      <c r="E160" s="84"/>
      <c r="F160" s="85"/>
      <c r="G160" s="85"/>
      <c r="H160" s="129">
        <v>0</v>
      </c>
      <c r="I160" s="85">
        <f t="shared" si="45"/>
        <v>0</v>
      </c>
      <c r="J160" s="88"/>
      <c r="K160" s="89">
        <f t="shared" si="46"/>
        <v>0</v>
      </c>
      <c r="L160" s="34"/>
      <c r="M160" s="34">
        <f t="shared" si="49"/>
        <v>0</v>
      </c>
      <c r="N160" s="34"/>
      <c r="O160" s="34">
        <f t="shared" si="50"/>
        <v>0</v>
      </c>
      <c r="P160" s="34"/>
      <c r="Q160" s="34">
        <f t="shared" si="51"/>
        <v>0</v>
      </c>
      <c r="R160" s="34"/>
      <c r="S160" s="34">
        <f t="shared" si="52"/>
        <v>0</v>
      </c>
      <c r="T160" s="34"/>
      <c r="U160" s="34">
        <f t="shared" si="47"/>
        <v>0</v>
      </c>
      <c r="V160" s="69"/>
      <c r="W160" s="34">
        <f t="shared" si="36"/>
        <v>0</v>
      </c>
      <c r="X160" s="34"/>
      <c r="Y160" s="34">
        <f t="shared" si="48"/>
        <v>0</v>
      </c>
      <c r="Z160" s="34"/>
      <c r="AA160" s="34">
        <f t="shared" si="41"/>
        <v>0</v>
      </c>
      <c r="AB160" s="34"/>
      <c r="AC160" s="34">
        <f t="shared" si="44"/>
        <v>0</v>
      </c>
      <c r="AD160" s="35">
        <f t="shared" si="42"/>
        <v>0</v>
      </c>
      <c r="AE160" s="35">
        <f t="shared" si="38"/>
        <v>0</v>
      </c>
      <c r="AF160" s="35">
        <f t="shared" si="39"/>
        <v>0</v>
      </c>
      <c r="AG160" s="37">
        <f t="shared" si="40"/>
        <v>0</v>
      </c>
      <c r="AH160" s="38"/>
      <c r="AI160" s="40"/>
      <c r="AJ160" s="41">
        <f t="shared" si="43"/>
        <v>0</v>
      </c>
      <c r="AK160" s="118" t="str">
        <f>IF(COUNTIF(AK161:AK169,"MEDIDO")&lt;&gt;0,"MEDIDO","NÃO MEDIDO")</f>
        <v>MEDIDO</v>
      </c>
      <c r="AL160" s="43"/>
    </row>
    <row r="161" spans="1:38" s="44" customFormat="1" ht="45.75" customHeight="1" x14ac:dyDescent="0.2">
      <c r="A161" s="44" t="s">
        <v>36</v>
      </c>
      <c r="C161" s="82" t="s">
        <v>346</v>
      </c>
      <c r="D161" s="83" t="s">
        <v>347</v>
      </c>
      <c r="E161" s="84" t="s">
        <v>57</v>
      </c>
      <c r="F161" s="85">
        <v>1554</v>
      </c>
      <c r="G161" s="85">
        <v>1598.8</v>
      </c>
      <c r="H161" s="129">
        <v>0</v>
      </c>
      <c r="I161" s="85">
        <f t="shared" si="45"/>
        <v>3152.8</v>
      </c>
      <c r="J161" s="88">
        <v>21.83</v>
      </c>
      <c r="K161" s="89">
        <f t="shared" si="46"/>
        <v>68825.62</v>
      </c>
      <c r="L161" s="34">
        <v>750.64</v>
      </c>
      <c r="M161" s="34">
        <f t="shared" si="49"/>
        <v>16386.47</v>
      </c>
      <c r="N161" s="34">
        <v>803.36</v>
      </c>
      <c r="O161" s="34">
        <f t="shared" si="50"/>
        <v>17537.349999999999</v>
      </c>
      <c r="P161" s="34"/>
      <c r="Q161" s="34">
        <f t="shared" si="51"/>
        <v>0</v>
      </c>
      <c r="R161" s="34"/>
      <c r="S161" s="34">
        <f t="shared" si="52"/>
        <v>0</v>
      </c>
      <c r="T161" s="34"/>
      <c r="U161" s="34">
        <f t="shared" si="47"/>
        <v>0</v>
      </c>
      <c r="V161" s="34"/>
      <c r="W161" s="34">
        <f t="shared" si="36"/>
        <v>0</v>
      </c>
      <c r="X161" s="34"/>
      <c r="Y161" s="34">
        <f t="shared" si="48"/>
        <v>0</v>
      </c>
      <c r="Z161" s="34"/>
      <c r="AA161" s="34">
        <f t="shared" si="41"/>
        <v>0</v>
      </c>
      <c r="AB161" s="34">
        <v>1517.2</v>
      </c>
      <c r="AC161" s="34">
        <f t="shared" si="44"/>
        <v>33120.480000000003</v>
      </c>
      <c r="AD161" s="35">
        <f t="shared" si="42"/>
        <v>3071.2</v>
      </c>
      <c r="AE161" s="35">
        <f t="shared" si="38"/>
        <v>67044.3</v>
      </c>
      <c r="AF161" s="35">
        <f t="shared" si="39"/>
        <v>81.599999999999994</v>
      </c>
      <c r="AG161" s="37">
        <f t="shared" si="40"/>
        <v>1781.32</v>
      </c>
      <c r="AH161" s="38"/>
      <c r="AI161" s="40"/>
      <c r="AJ161" s="41">
        <f t="shared" si="43"/>
        <v>1517.2</v>
      </c>
      <c r="AK161" s="42" t="str">
        <f t="shared" si="37"/>
        <v>MEDIDO</v>
      </c>
      <c r="AL161" s="43"/>
    </row>
    <row r="162" spans="1:38" s="44" customFormat="1" ht="45.75" customHeight="1" x14ac:dyDescent="0.2">
      <c r="A162" s="44" t="s">
        <v>36</v>
      </c>
      <c r="C162" s="82" t="s">
        <v>170</v>
      </c>
      <c r="D162" s="83" t="s">
        <v>171</v>
      </c>
      <c r="E162" s="84" t="s">
        <v>57</v>
      </c>
      <c r="F162" s="85">
        <v>207</v>
      </c>
      <c r="G162" s="85"/>
      <c r="H162" s="129">
        <v>0</v>
      </c>
      <c r="I162" s="85">
        <f t="shared" si="45"/>
        <v>207</v>
      </c>
      <c r="J162" s="88">
        <v>16.010000000000002</v>
      </c>
      <c r="K162" s="89">
        <f t="shared" si="46"/>
        <v>3314.07</v>
      </c>
      <c r="L162" s="34"/>
      <c r="M162" s="34">
        <f t="shared" si="49"/>
        <v>0</v>
      </c>
      <c r="N162" s="34"/>
      <c r="O162" s="34">
        <f t="shared" si="50"/>
        <v>0</v>
      </c>
      <c r="P162" s="34"/>
      <c r="Q162" s="34">
        <f t="shared" si="51"/>
        <v>0</v>
      </c>
      <c r="R162" s="34"/>
      <c r="S162" s="34">
        <f t="shared" si="52"/>
        <v>0</v>
      </c>
      <c r="T162" s="34"/>
      <c r="U162" s="34">
        <f t="shared" si="47"/>
        <v>0</v>
      </c>
      <c r="V162" s="69">
        <v>107.28</v>
      </c>
      <c r="W162" s="34">
        <f t="shared" si="36"/>
        <v>1717.55</v>
      </c>
      <c r="X162" s="34"/>
      <c r="Y162" s="34">
        <f t="shared" si="48"/>
        <v>0</v>
      </c>
      <c r="Z162" s="34"/>
      <c r="AA162" s="34">
        <f t="shared" si="41"/>
        <v>0</v>
      </c>
      <c r="AB162" s="34"/>
      <c r="AC162" s="34">
        <f t="shared" si="44"/>
        <v>0</v>
      </c>
      <c r="AD162" s="35">
        <f t="shared" si="42"/>
        <v>107.28</v>
      </c>
      <c r="AE162" s="35">
        <f t="shared" si="38"/>
        <v>1717.55</v>
      </c>
      <c r="AF162" s="35">
        <f t="shared" si="39"/>
        <v>99.72</v>
      </c>
      <c r="AG162" s="37">
        <f t="shared" si="40"/>
        <v>1596.52</v>
      </c>
      <c r="AH162" s="38"/>
      <c r="AI162" s="40"/>
      <c r="AJ162" s="41">
        <f t="shared" si="43"/>
        <v>0</v>
      </c>
      <c r="AK162" s="42" t="str">
        <f t="shared" si="37"/>
        <v>NÃO MEDIDO</v>
      </c>
      <c r="AL162" s="43"/>
    </row>
    <row r="163" spans="1:38" s="44" customFormat="1" ht="45.75" customHeight="1" x14ac:dyDescent="0.2">
      <c r="A163" s="44" t="s">
        <v>36</v>
      </c>
      <c r="C163" s="82" t="s">
        <v>348</v>
      </c>
      <c r="D163" s="83" t="s">
        <v>349</v>
      </c>
      <c r="E163" s="84" t="s">
        <v>57</v>
      </c>
      <c r="F163" s="85">
        <v>287</v>
      </c>
      <c r="G163" s="85"/>
      <c r="H163" s="129">
        <v>0</v>
      </c>
      <c r="I163" s="85">
        <f t="shared" si="45"/>
        <v>287</v>
      </c>
      <c r="J163" s="88">
        <v>2.97</v>
      </c>
      <c r="K163" s="89">
        <f t="shared" si="46"/>
        <v>852.39</v>
      </c>
      <c r="L163" s="34"/>
      <c r="M163" s="34">
        <f t="shared" si="49"/>
        <v>0</v>
      </c>
      <c r="N163" s="34"/>
      <c r="O163" s="34">
        <f t="shared" si="50"/>
        <v>0</v>
      </c>
      <c r="P163" s="34"/>
      <c r="Q163" s="34">
        <f t="shared" si="51"/>
        <v>0</v>
      </c>
      <c r="R163" s="34">
        <v>66.75</v>
      </c>
      <c r="S163" s="34">
        <f>ROUND(R163*$J163,2)</f>
        <v>198.25</v>
      </c>
      <c r="T163" s="69">
        <v>93.93</v>
      </c>
      <c r="U163" s="34">
        <f t="shared" si="47"/>
        <v>278.97000000000003</v>
      </c>
      <c r="V163" s="69">
        <v>91.18</v>
      </c>
      <c r="W163" s="34">
        <f t="shared" si="36"/>
        <v>270.8</v>
      </c>
      <c r="X163" s="34">
        <v>35.14</v>
      </c>
      <c r="Y163" s="34">
        <f t="shared" si="48"/>
        <v>104.37</v>
      </c>
      <c r="Z163" s="34"/>
      <c r="AA163" s="34">
        <f t="shared" si="41"/>
        <v>0</v>
      </c>
      <c r="AB163" s="34"/>
      <c r="AC163" s="34">
        <f t="shared" si="44"/>
        <v>0</v>
      </c>
      <c r="AD163" s="35">
        <f t="shared" si="42"/>
        <v>287</v>
      </c>
      <c r="AE163" s="35">
        <f t="shared" si="38"/>
        <v>852.39</v>
      </c>
      <c r="AF163" s="35">
        <f t="shared" si="39"/>
        <v>0</v>
      </c>
      <c r="AG163" s="37">
        <f t="shared" si="40"/>
        <v>0</v>
      </c>
      <c r="AH163" s="38"/>
      <c r="AI163" s="40"/>
      <c r="AJ163" s="41">
        <f t="shared" si="43"/>
        <v>0</v>
      </c>
      <c r="AK163" s="42" t="str">
        <f t="shared" si="37"/>
        <v>NÃO MEDIDO</v>
      </c>
      <c r="AL163" s="43"/>
    </row>
    <row r="164" spans="1:38" s="44" customFormat="1" ht="45.75" customHeight="1" x14ac:dyDescent="0.2">
      <c r="A164" s="44" t="s">
        <v>36</v>
      </c>
      <c r="C164" s="82" t="s">
        <v>350</v>
      </c>
      <c r="D164" s="83" t="s">
        <v>351</v>
      </c>
      <c r="E164" s="84" t="s">
        <v>57</v>
      </c>
      <c r="F164" s="85">
        <v>1629</v>
      </c>
      <c r="G164" s="85"/>
      <c r="H164" s="129">
        <v>0</v>
      </c>
      <c r="I164" s="85">
        <f t="shared" si="45"/>
        <v>1629</v>
      </c>
      <c r="J164" s="88">
        <v>1.1599999999999999</v>
      </c>
      <c r="K164" s="89">
        <f t="shared" si="46"/>
        <v>1889.64</v>
      </c>
      <c r="L164" s="34"/>
      <c r="M164" s="34">
        <f t="shared" si="49"/>
        <v>0</v>
      </c>
      <c r="N164" s="34"/>
      <c r="O164" s="34">
        <f t="shared" si="50"/>
        <v>0</v>
      </c>
      <c r="P164" s="34">
        <v>60</v>
      </c>
      <c r="Q164" s="34">
        <f t="shared" si="51"/>
        <v>69.599999999999994</v>
      </c>
      <c r="R164" s="34">
        <v>102.14</v>
      </c>
      <c r="S164" s="34">
        <f>ROUND(R164*$J164,2)</f>
        <v>118.48</v>
      </c>
      <c r="T164" s="69">
        <v>393.5</v>
      </c>
      <c r="U164" s="34">
        <f t="shared" si="47"/>
        <v>456.46</v>
      </c>
      <c r="V164" s="69">
        <v>614.16</v>
      </c>
      <c r="W164" s="34">
        <f t="shared" si="36"/>
        <v>712.43</v>
      </c>
      <c r="X164" s="34">
        <v>459.2</v>
      </c>
      <c r="Y164" s="34">
        <f t="shared" si="48"/>
        <v>532.66999999999996</v>
      </c>
      <c r="Z164" s="34"/>
      <c r="AA164" s="34">
        <f t="shared" si="41"/>
        <v>0</v>
      </c>
      <c r="AB164" s="34"/>
      <c r="AC164" s="34">
        <f t="shared" si="44"/>
        <v>0</v>
      </c>
      <c r="AD164" s="35">
        <f t="shared" si="42"/>
        <v>1629</v>
      </c>
      <c r="AE164" s="35">
        <f t="shared" si="38"/>
        <v>1889.64</v>
      </c>
      <c r="AF164" s="35">
        <f t="shared" si="39"/>
        <v>0</v>
      </c>
      <c r="AG164" s="37">
        <f t="shared" si="40"/>
        <v>0</v>
      </c>
      <c r="AH164" s="38"/>
      <c r="AI164" s="40"/>
      <c r="AJ164" s="41">
        <f t="shared" si="43"/>
        <v>0</v>
      </c>
      <c r="AK164" s="42" t="str">
        <f t="shared" si="37"/>
        <v>NÃO MEDIDO</v>
      </c>
      <c r="AL164" s="43"/>
    </row>
    <row r="165" spans="1:38" s="44" customFormat="1" ht="45.75" customHeight="1" x14ac:dyDescent="0.2">
      <c r="A165" s="44" t="s">
        <v>36</v>
      </c>
      <c r="C165" s="82" t="s">
        <v>352</v>
      </c>
      <c r="D165" s="83" t="s">
        <v>353</v>
      </c>
      <c r="E165" s="84" t="s">
        <v>57</v>
      </c>
      <c r="F165" s="85">
        <v>449</v>
      </c>
      <c r="G165" s="85"/>
      <c r="H165" s="129">
        <v>0</v>
      </c>
      <c r="I165" s="85">
        <f t="shared" si="45"/>
        <v>449</v>
      </c>
      <c r="J165" s="88">
        <v>40.270000000000003</v>
      </c>
      <c r="K165" s="89">
        <f t="shared" si="46"/>
        <v>18081.23</v>
      </c>
      <c r="L165" s="34"/>
      <c r="M165" s="34">
        <f t="shared" si="49"/>
        <v>0</v>
      </c>
      <c r="N165" s="34">
        <v>22.2</v>
      </c>
      <c r="O165" s="34">
        <f t="shared" si="50"/>
        <v>893.99</v>
      </c>
      <c r="P165" s="34">
        <v>126.87</v>
      </c>
      <c r="Q165" s="34">
        <f t="shared" si="51"/>
        <v>5109.05</v>
      </c>
      <c r="R165" s="34">
        <v>77.53</v>
      </c>
      <c r="S165" s="34">
        <f>ROUND(R165*$J165,2)</f>
        <v>3122.13</v>
      </c>
      <c r="T165" s="34"/>
      <c r="U165" s="34">
        <f t="shared" si="47"/>
        <v>0</v>
      </c>
      <c r="V165" s="69">
        <v>134.22</v>
      </c>
      <c r="W165" s="34">
        <f t="shared" si="36"/>
        <v>5405.04</v>
      </c>
      <c r="X165" s="34"/>
      <c r="Y165" s="34">
        <f t="shared" si="48"/>
        <v>0</v>
      </c>
      <c r="Z165" s="34">
        <v>-57.53</v>
      </c>
      <c r="AA165" s="34">
        <f t="shared" si="41"/>
        <v>-2316.73</v>
      </c>
      <c r="AB165" s="34"/>
      <c r="AC165" s="34">
        <f t="shared" si="44"/>
        <v>0</v>
      </c>
      <c r="AD165" s="35">
        <f t="shared" si="42"/>
        <v>303.29000000000002</v>
      </c>
      <c r="AE165" s="35">
        <f t="shared" si="38"/>
        <v>12213.48</v>
      </c>
      <c r="AF165" s="35">
        <f t="shared" si="39"/>
        <v>145.71</v>
      </c>
      <c r="AG165" s="37">
        <f t="shared" si="40"/>
        <v>5867.75</v>
      </c>
      <c r="AH165" s="38"/>
      <c r="AI165" s="40"/>
      <c r="AJ165" s="41">
        <f t="shared" si="43"/>
        <v>0</v>
      </c>
      <c r="AK165" s="42" t="str">
        <f t="shared" si="37"/>
        <v>NÃO MEDIDO</v>
      </c>
      <c r="AL165" s="43"/>
    </row>
    <row r="166" spans="1:38" s="44" customFormat="1" ht="45.75" customHeight="1" x14ac:dyDescent="0.2">
      <c r="A166" s="44" t="s">
        <v>36</v>
      </c>
      <c r="C166" s="82" t="s">
        <v>354</v>
      </c>
      <c r="D166" s="83" t="s">
        <v>355</v>
      </c>
      <c r="E166" s="84" t="s">
        <v>57</v>
      </c>
      <c r="F166" s="85">
        <v>367</v>
      </c>
      <c r="G166" s="85"/>
      <c r="H166" s="129">
        <v>0</v>
      </c>
      <c r="I166" s="85">
        <f t="shared" si="45"/>
        <v>367</v>
      </c>
      <c r="J166" s="88">
        <v>28.15</v>
      </c>
      <c r="K166" s="89">
        <f t="shared" si="46"/>
        <v>10331.049999999999</v>
      </c>
      <c r="L166" s="34"/>
      <c r="M166" s="34">
        <f t="shared" si="49"/>
        <v>0</v>
      </c>
      <c r="N166" s="34">
        <v>28.19</v>
      </c>
      <c r="O166" s="34">
        <f t="shared" si="50"/>
        <v>793.55</v>
      </c>
      <c r="P166" s="34">
        <v>99.9</v>
      </c>
      <c r="Q166" s="34">
        <f t="shared" si="51"/>
        <v>2812.19</v>
      </c>
      <c r="R166" s="34">
        <v>49.95</v>
      </c>
      <c r="S166" s="34">
        <f>ROUND(R166*$J166,2)</f>
        <v>1406.09</v>
      </c>
      <c r="T166" s="34"/>
      <c r="U166" s="34">
        <f t="shared" si="47"/>
        <v>0</v>
      </c>
      <c r="V166" s="69">
        <v>33.299999999999997</v>
      </c>
      <c r="W166" s="34">
        <f t="shared" si="36"/>
        <v>937.4</v>
      </c>
      <c r="X166" s="34">
        <v>61.05</v>
      </c>
      <c r="Y166" s="34">
        <f t="shared" si="48"/>
        <v>1718.56</v>
      </c>
      <c r="Z166" s="34">
        <v>-61.05</v>
      </c>
      <c r="AA166" s="34">
        <f t="shared" si="41"/>
        <v>-1718.56</v>
      </c>
      <c r="AB166" s="34"/>
      <c r="AC166" s="34">
        <f t="shared" si="44"/>
        <v>0</v>
      </c>
      <c r="AD166" s="35">
        <f t="shared" si="42"/>
        <v>211.34</v>
      </c>
      <c r="AE166" s="35">
        <f t="shared" si="38"/>
        <v>5949.23</v>
      </c>
      <c r="AF166" s="35">
        <f t="shared" si="39"/>
        <v>155.66</v>
      </c>
      <c r="AG166" s="37">
        <f t="shared" si="40"/>
        <v>4381.82</v>
      </c>
      <c r="AH166" s="38"/>
      <c r="AI166" s="40"/>
      <c r="AJ166" s="41">
        <f t="shared" si="43"/>
        <v>0</v>
      </c>
      <c r="AK166" s="42" t="str">
        <f t="shared" si="37"/>
        <v>NÃO MEDIDO</v>
      </c>
      <c r="AL166" s="43"/>
    </row>
    <row r="167" spans="1:38" s="44" customFormat="1" ht="45.75" customHeight="1" x14ac:dyDescent="0.2">
      <c r="A167" s="44" t="s">
        <v>36</v>
      </c>
      <c r="C167" s="82" t="s">
        <v>356</v>
      </c>
      <c r="D167" s="83" t="s">
        <v>357</v>
      </c>
      <c r="E167" s="84" t="s">
        <v>57</v>
      </c>
      <c r="F167" s="85">
        <v>58</v>
      </c>
      <c r="G167" s="86"/>
      <c r="H167" s="129">
        <v>0</v>
      </c>
      <c r="I167" s="85">
        <f t="shared" si="45"/>
        <v>58</v>
      </c>
      <c r="J167" s="88">
        <v>28.35</v>
      </c>
      <c r="K167" s="89">
        <f t="shared" si="46"/>
        <v>1644.3</v>
      </c>
      <c r="L167" s="34"/>
      <c r="M167" s="34">
        <f t="shared" si="49"/>
        <v>0</v>
      </c>
      <c r="N167" s="34"/>
      <c r="O167" s="34">
        <f t="shared" si="50"/>
        <v>0</v>
      </c>
      <c r="P167" s="34">
        <v>6</v>
      </c>
      <c r="Q167" s="34">
        <f t="shared" si="51"/>
        <v>170.1</v>
      </c>
      <c r="R167" s="34">
        <v>16.059999999999999</v>
      </c>
      <c r="S167" s="34">
        <f>ROUND(R167*$J167,2)</f>
        <v>455.3</v>
      </c>
      <c r="T167" s="34"/>
      <c r="U167" s="34">
        <f t="shared" si="47"/>
        <v>0</v>
      </c>
      <c r="V167" s="34"/>
      <c r="W167" s="34">
        <f t="shared" si="36"/>
        <v>0</v>
      </c>
      <c r="X167" s="34"/>
      <c r="Y167" s="34">
        <f t="shared" si="48"/>
        <v>0</v>
      </c>
      <c r="Z167" s="34"/>
      <c r="AA167" s="34">
        <f t="shared" si="41"/>
        <v>0</v>
      </c>
      <c r="AB167" s="34"/>
      <c r="AC167" s="34">
        <f t="shared" si="44"/>
        <v>0</v>
      </c>
      <c r="AD167" s="35">
        <f t="shared" si="42"/>
        <v>22.06</v>
      </c>
      <c r="AE167" s="35">
        <f t="shared" si="38"/>
        <v>625.4</v>
      </c>
      <c r="AF167" s="35">
        <f t="shared" si="39"/>
        <v>35.94</v>
      </c>
      <c r="AG167" s="37">
        <f t="shared" si="40"/>
        <v>1018.9</v>
      </c>
      <c r="AH167" s="38"/>
      <c r="AI167" s="40"/>
      <c r="AJ167" s="41">
        <f t="shared" si="43"/>
        <v>0</v>
      </c>
      <c r="AK167" s="42" t="str">
        <f t="shared" si="37"/>
        <v>NÃO MEDIDO</v>
      </c>
      <c r="AL167" s="43"/>
    </row>
    <row r="168" spans="1:38" s="44" customFormat="1" ht="45.75" customHeight="1" x14ac:dyDescent="0.2">
      <c r="A168" s="44" t="s">
        <v>36</v>
      </c>
      <c r="C168" s="82" t="s">
        <v>358</v>
      </c>
      <c r="D168" s="83" t="s">
        <v>359</v>
      </c>
      <c r="E168" s="84" t="s">
        <v>57</v>
      </c>
      <c r="F168" s="85">
        <v>63</v>
      </c>
      <c r="G168" s="85"/>
      <c r="H168" s="129">
        <v>0</v>
      </c>
      <c r="I168" s="85">
        <f t="shared" si="45"/>
        <v>63</v>
      </c>
      <c r="J168" s="88">
        <v>66.95</v>
      </c>
      <c r="K168" s="89">
        <f t="shared" si="46"/>
        <v>4217.8500000000004</v>
      </c>
      <c r="L168" s="34"/>
      <c r="M168" s="34">
        <f t="shared" si="49"/>
        <v>0</v>
      </c>
      <c r="N168" s="34"/>
      <c r="O168" s="34">
        <f t="shared" si="50"/>
        <v>0</v>
      </c>
      <c r="P168" s="34"/>
      <c r="Q168" s="34">
        <f t="shared" si="51"/>
        <v>0</v>
      </c>
      <c r="R168" s="34"/>
      <c r="S168" s="34">
        <f t="shared" si="52"/>
        <v>0</v>
      </c>
      <c r="T168" s="34"/>
      <c r="U168" s="34">
        <f t="shared" si="47"/>
        <v>0</v>
      </c>
      <c r="V168" s="69">
        <v>32</v>
      </c>
      <c r="W168" s="34">
        <f t="shared" si="36"/>
        <v>2142.4</v>
      </c>
      <c r="X168" s="34"/>
      <c r="Y168" s="34">
        <f t="shared" si="48"/>
        <v>0</v>
      </c>
      <c r="Z168" s="34">
        <v>31</v>
      </c>
      <c r="AA168" s="34">
        <f t="shared" si="41"/>
        <v>2075.4499999999998</v>
      </c>
      <c r="AB168" s="34"/>
      <c r="AC168" s="34">
        <f t="shared" si="44"/>
        <v>0</v>
      </c>
      <c r="AD168" s="35">
        <f t="shared" si="42"/>
        <v>63</v>
      </c>
      <c r="AE168" s="35">
        <f t="shared" si="38"/>
        <v>4217.8500000000004</v>
      </c>
      <c r="AF168" s="35">
        <f t="shared" si="39"/>
        <v>0</v>
      </c>
      <c r="AG168" s="37">
        <f t="shared" si="40"/>
        <v>0</v>
      </c>
      <c r="AH168" s="38"/>
      <c r="AI168" s="40"/>
      <c r="AJ168" s="41">
        <f t="shared" si="43"/>
        <v>0</v>
      </c>
      <c r="AK168" s="42" t="str">
        <f t="shared" si="37"/>
        <v>NÃO MEDIDO</v>
      </c>
      <c r="AL168" s="43"/>
    </row>
    <row r="169" spans="1:38" s="44" customFormat="1" ht="45.75" customHeight="1" x14ac:dyDescent="0.2">
      <c r="A169" s="44" t="s">
        <v>36</v>
      </c>
      <c r="C169" s="82" t="s">
        <v>360</v>
      </c>
      <c r="D169" s="83" t="s">
        <v>361</v>
      </c>
      <c r="E169" s="84" t="s">
        <v>57</v>
      </c>
      <c r="F169" s="85">
        <v>56</v>
      </c>
      <c r="G169" s="86"/>
      <c r="H169" s="129">
        <v>0</v>
      </c>
      <c r="I169" s="85">
        <f t="shared" si="45"/>
        <v>56</v>
      </c>
      <c r="J169" s="88">
        <v>7.87</v>
      </c>
      <c r="K169" s="89">
        <f t="shared" si="46"/>
        <v>440.72</v>
      </c>
      <c r="L169" s="34"/>
      <c r="M169" s="34">
        <f t="shared" si="49"/>
        <v>0</v>
      </c>
      <c r="N169" s="34">
        <v>35.299999999999997</v>
      </c>
      <c r="O169" s="34">
        <f t="shared" si="50"/>
        <v>277.81</v>
      </c>
      <c r="P169" s="34"/>
      <c r="Q169" s="34">
        <f t="shared" si="51"/>
        <v>0</v>
      </c>
      <c r="R169" s="34"/>
      <c r="S169" s="34">
        <f t="shared" si="52"/>
        <v>0</v>
      </c>
      <c r="T169" s="34"/>
      <c r="U169" s="34">
        <f t="shared" si="47"/>
        <v>0</v>
      </c>
      <c r="V169" s="34"/>
      <c r="W169" s="34">
        <f t="shared" si="36"/>
        <v>0</v>
      </c>
      <c r="X169" s="34"/>
      <c r="Y169" s="34">
        <f t="shared" si="48"/>
        <v>0</v>
      </c>
      <c r="Z169" s="34">
        <v>20.7</v>
      </c>
      <c r="AA169" s="34">
        <f t="shared" si="41"/>
        <v>162.91</v>
      </c>
      <c r="AB169" s="34"/>
      <c r="AC169" s="34">
        <f t="shared" si="44"/>
        <v>0</v>
      </c>
      <c r="AD169" s="35">
        <f t="shared" si="42"/>
        <v>56</v>
      </c>
      <c r="AE169" s="35">
        <f t="shared" si="38"/>
        <v>440.72</v>
      </c>
      <c r="AF169" s="35">
        <f t="shared" si="39"/>
        <v>0</v>
      </c>
      <c r="AG169" s="37">
        <f t="shared" si="40"/>
        <v>0</v>
      </c>
      <c r="AH169" s="38"/>
      <c r="AI169" s="40"/>
      <c r="AJ169" s="41">
        <f t="shared" si="43"/>
        <v>0</v>
      </c>
      <c r="AK169" s="42" t="str">
        <f t="shared" si="37"/>
        <v>NÃO MEDIDO</v>
      </c>
      <c r="AL169" s="43"/>
    </row>
    <row r="170" spans="1:38" s="44" customFormat="1" ht="30" customHeight="1" x14ac:dyDescent="0.2">
      <c r="A170" s="6" t="s">
        <v>32</v>
      </c>
      <c r="B170" s="6"/>
      <c r="C170" s="82">
        <v>40700</v>
      </c>
      <c r="D170" s="83" t="s">
        <v>172</v>
      </c>
      <c r="E170" s="84"/>
      <c r="F170" s="85"/>
      <c r="G170" s="85"/>
      <c r="H170" s="129">
        <v>0</v>
      </c>
      <c r="I170" s="85">
        <f t="shared" si="45"/>
        <v>0</v>
      </c>
      <c r="J170" s="88"/>
      <c r="K170" s="89">
        <f t="shared" si="46"/>
        <v>0</v>
      </c>
      <c r="L170" s="34"/>
      <c r="M170" s="34">
        <f t="shared" si="49"/>
        <v>0</v>
      </c>
      <c r="N170" s="34"/>
      <c r="O170" s="34">
        <f t="shared" si="50"/>
        <v>0</v>
      </c>
      <c r="P170" s="34"/>
      <c r="Q170" s="34">
        <f t="shared" si="51"/>
        <v>0</v>
      </c>
      <c r="R170" s="34"/>
      <c r="S170" s="34">
        <f t="shared" si="52"/>
        <v>0</v>
      </c>
      <c r="T170" s="34"/>
      <c r="U170" s="34">
        <f t="shared" si="47"/>
        <v>0</v>
      </c>
      <c r="V170" s="69"/>
      <c r="W170" s="34">
        <f t="shared" si="36"/>
        <v>0</v>
      </c>
      <c r="X170" s="34"/>
      <c r="Y170" s="34">
        <f t="shared" si="48"/>
        <v>0</v>
      </c>
      <c r="Z170" s="34"/>
      <c r="AA170" s="34">
        <f t="shared" si="41"/>
        <v>0</v>
      </c>
      <c r="AB170" s="34"/>
      <c r="AC170" s="34">
        <f t="shared" si="44"/>
        <v>0</v>
      </c>
      <c r="AD170" s="35">
        <f t="shared" si="42"/>
        <v>0</v>
      </c>
      <c r="AE170" s="35">
        <f t="shared" si="38"/>
        <v>0</v>
      </c>
      <c r="AF170" s="35">
        <f t="shared" si="39"/>
        <v>0</v>
      </c>
      <c r="AG170" s="37">
        <f t="shared" si="40"/>
        <v>0</v>
      </c>
      <c r="AH170" s="38"/>
      <c r="AI170" s="40"/>
      <c r="AJ170" s="41">
        <f t="shared" si="43"/>
        <v>0</v>
      </c>
      <c r="AK170" s="118" t="str">
        <f>IF(COUNTIF(AK171:AK185,"MEDIDO")&lt;&gt;0,"MEDIDO","NÃO MEDIDO")</f>
        <v>NÃO MEDIDO</v>
      </c>
      <c r="AL170" s="43"/>
    </row>
    <row r="171" spans="1:38" s="44" customFormat="1" ht="38.25" customHeight="1" x14ac:dyDescent="0.2">
      <c r="A171" s="44" t="s">
        <v>36</v>
      </c>
      <c r="C171" s="90" t="s">
        <v>178</v>
      </c>
      <c r="D171" s="83" t="s">
        <v>362</v>
      </c>
      <c r="E171" s="84" t="s">
        <v>57</v>
      </c>
      <c r="F171" s="85">
        <v>6</v>
      </c>
      <c r="G171" s="86"/>
      <c r="H171" s="129">
        <v>0</v>
      </c>
      <c r="I171" s="85">
        <f t="shared" si="45"/>
        <v>6</v>
      </c>
      <c r="J171" s="88">
        <v>8.2100000000000009</v>
      </c>
      <c r="K171" s="89">
        <f t="shared" si="46"/>
        <v>49.26</v>
      </c>
      <c r="L171" s="34"/>
      <c r="M171" s="34">
        <f t="shared" si="49"/>
        <v>0</v>
      </c>
      <c r="N171" s="34"/>
      <c r="O171" s="34">
        <f t="shared" si="50"/>
        <v>0</v>
      </c>
      <c r="P171" s="34"/>
      <c r="Q171" s="34">
        <f t="shared" si="51"/>
        <v>0</v>
      </c>
      <c r="R171" s="34"/>
      <c r="S171" s="34">
        <f t="shared" si="52"/>
        <v>0</v>
      </c>
      <c r="T171" s="34"/>
      <c r="U171" s="34">
        <f t="shared" si="47"/>
        <v>0</v>
      </c>
      <c r="V171" s="34"/>
      <c r="W171" s="34">
        <f t="shared" si="36"/>
        <v>0</v>
      </c>
      <c r="X171" s="34"/>
      <c r="Y171" s="34">
        <f t="shared" si="48"/>
        <v>0</v>
      </c>
      <c r="Z171" s="34"/>
      <c r="AA171" s="34">
        <f t="shared" si="41"/>
        <v>0</v>
      </c>
      <c r="AB171" s="34"/>
      <c r="AC171" s="34">
        <f t="shared" si="44"/>
        <v>0</v>
      </c>
      <c r="AD171" s="35">
        <f t="shared" si="42"/>
        <v>0</v>
      </c>
      <c r="AE171" s="35">
        <f t="shared" si="38"/>
        <v>0</v>
      </c>
      <c r="AF171" s="35">
        <f t="shared" si="39"/>
        <v>6</v>
      </c>
      <c r="AG171" s="37">
        <f t="shared" si="40"/>
        <v>49.26</v>
      </c>
      <c r="AH171" s="38"/>
      <c r="AI171" s="40"/>
      <c r="AJ171" s="41">
        <f t="shared" si="43"/>
        <v>0</v>
      </c>
      <c r="AK171" s="42" t="str">
        <f t="shared" si="37"/>
        <v>NÃO MEDIDO</v>
      </c>
      <c r="AL171" s="43"/>
    </row>
    <row r="172" spans="1:38" s="44" customFormat="1" ht="48.75" customHeight="1" x14ac:dyDescent="0.2">
      <c r="A172" s="44" t="s">
        <v>36</v>
      </c>
      <c r="C172" s="82" t="s">
        <v>173</v>
      </c>
      <c r="D172" s="83" t="s">
        <v>174</v>
      </c>
      <c r="E172" s="84" t="s">
        <v>137</v>
      </c>
      <c r="F172" s="85">
        <v>12</v>
      </c>
      <c r="G172" s="85"/>
      <c r="H172" s="129">
        <v>0</v>
      </c>
      <c r="I172" s="85">
        <f t="shared" si="45"/>
        <v>12</v>
      </c>
      <c r="J172" s="88">
        <v>84.17</v>
      </c>
      <c r="K172" s="89">
        <f t="shared" si="46"/>
        <v>1010.04</v>
      </c>
      <c r="L172" s="34"/>
      <c r="M172" s="34">
        <f t="shared" si="49"/>
        <v>0</v>
      </c>
      <c r="N172" s="34"/>
      <c r="O172" s="34">
        <f t="shared" si="50"/>
        <v>0</v>
      </c>
      <c r="P172" s="34"/>
      <c r="Q172" s="34">
        <f t="shared" si="51"/>
        <v>0</v>
      </c>
      <c r="R172" s="34"/>
      <c r="S172" s="34">
        <f t="shared" si="52"/>
        <v>0</v>
      </c>
      <c r="T172" s="34"/>
      <c r="U172" s="34">
        <f t="shared" si="47"/>
        <v>0</v>
      </c>
      <c r="V172" s="69">
        <v>1</v>
      </c>
      <c r="W172" s="34">
        <f t="shared" si="36"/>
        <v>84.17</v>
      </c>
      <c r="X172" s="34">
        <v>1</v>
      </c>
      <c r="Y172" s="34">
        <f t="shared" si="48"/>
        <v>84.17</v>
      </c>
      <c r="Z172" s="34"/>
      <c r="AA172" s="34">
        <f t="shared" si="41"/>
        <v>0</v>
      </c>
      <c r="AB172" s="34"/>
      <c r="AC172" s="34">
        <f t="shared" si="44"/>
        <v>0</v>
      </c>
      <c r="AD172" s="35">
        <f t="shared" si="42"/>
        <v>2</v>
      </c>
      <c r="AE172" s="35">
        <f t="shared" si="38"/>
        <v>168.34</v>
      </c>
      <c r="AF172" s="35">
        <f t="shared" si="39"/>
        <v>10</v>
      </c>
      <c r="AG172" s="37">
        <f t="shared" si="40"/>
        <v>841.7</v>
      </c>
      <c r="AH172" s="38"/>
      <c r="AI172" s="40"/>
      <c r="AJ172" s="41">
        <f t="shared" si="43"/>
        <v>0</v>
      </c>
      <c r="AK172" s="42" t="str">
        <f t="shared" si="37"/>
        <v>NÃO MEDIDO</v>
      </c>
      <c r="AL172" s="43"/>
    </row>
    <row r="173" spans="1:38" s="44" customFormat="1" ht="87.75" customHeight="1" x14ac:dyDescent="0.2">
      <c r="A173" s="44" t="s">
        <v>36</v>
      </c>
      <c r="C173" s="82" t="s">
        <v>175</v>
      </c>
      <c r="D173" s="83" t="s">
        <v>176</v>
      </c>
      <c r="E173" s="84" t="s">
        <v>177</v>
      </c>
      <c r="F173" s="85">
        <v>2517.5</v>
      </c>
      <c r="G173" s="85"/>
      <c r="H173" s="129">
        <v>0</v>
      </c>
      <c r="I173" s="85">
        <f t="shared" si="45"/>
        <v>2517.5</v>
      </c>
      <c r="J173" s="88">
        <v>16.260000000000002</v>
      </c>
      <c r="K173" s="89">
        <f t="shared" si="46"/>
        <v>40934.550000000003</v>
      </c>
      <c r="L173" s="34"/>
      <c r="M173" s="34">
        <f t="shared" si="49"/>
        <v>0</v>
      </c>
      <c r="N173" s="34"/>
      <c r="O173" s="34">
        <f t="shared" si="50"/>
        <v>0</v>
      </c>
      <c r="P173" s="34"/>
      <c r="Q173" s="34">
        <f t="shared" si="51"/>
        <v>0</v>
      </c>
      <c r="R173" s="34"/>
      <c r="S173" s="34">
        <f t="shared" si="52"/>
        <v>0</v>
      </c>
      <c r="T173" s="34"/>
      <c r="U173" s="34">
        <f t="shared" si="47"/>
        <v>0</v>
      </c>
      <c r="V173" s="69">
        <v>15.66</v>
      </c>
      <c r="W173" s="34">
        <f t="shared" si="36"/>
        <v>254.63</v>
      </c>
      <c r="X173" s="34">
        <v>7.31</v>
      </c>
      <c r="Y173" s="34">
        <f t="shared" si="48"/>
        <v>118.86</v>
      </c>
      <c r="Z173" s="34"/>
      <c r="AA173" s="34">
        <f t="shared" si="41"/>
        <v>0</v>
      </c>
      <c r="AB173" s="34"/>
      <c r="AC173" s="34">
        <f t="shared" si="44"/>
        <v>0</v>
      </c>
      <c r="AD173" s="35">
        <f t="shared" si="42"/>
        <v>22.97</v>
      </c>
      <c r="AE173" s="35">
        <f t="shared" si="38"/>
        <v>373.49</v>
      </c>
      <c r="AF173" s="35">
        <f t="shared" si="39"/>
        <v>2494.5300000000002</v>
      </c>
      <c r="AG173" s="37">
        <f t="shared" si="40"/>
        <v>40561.06</v>
      </c>
      <c r="AH173" s="38"/>
      <c r="AI173" s="40"/>
      <c r="AJ173" s="41">
        <f t="shared" si="43"/>
        <v>0</v>
      </c>
      <c r="AK173" s="42" t="str">
        <f t="shared" si="37"/>
        <v>NÃO MEDIDO</v>
      </c>
      <c r="AL173" s="43"/>
    </row>
    <row r="174" spans="1:38" s="44" customFormat="1" ht="51" customHeight="1" x14ac:dyDescent="0.2">
      <c r="A174" s="44" t="s">
        <v>36</v>
      </c>
      <c r="C174" s="82" t="s">
        <v>179</v>
      </c>
      <c r="D174" s="83" t="s">
        <v>180</v>
      </c>
      <c r="E174" s="84" t="s">
        <v>75</v>
      </c>
      <c r="F174" s="85">
        <v>92</v>
      </c>
      <c r="G174" s="85"/>
      <c r="H174" s="129">
        <v>0</v>
      </c>
      <c r="I174" s="85">
        <f t="shared" si="45"/>
        <v>92</v>
      </c>
      <c r="J174" s="88">
        <v>17.21</v>
      </c>
      <c r="K174" s="89">
        <f t="shared" si="46"/>
        <v>1583.32</v>
      </c>
      <c r="L174" s="34"/>
      <c r="M174" s="34">
        <f t="shared" si="49"/>
        <v>0</v>
      </c>
      <c r="N174" s="34"/>
      <c r="O174" s="34">
        <f t="shared" si="50"/>
        <v>0</v>
      </c>
      <c r="P174" s="34"/>
      <c r="Q174" s="34">
        <f t="shared" si="51"/>
        <v>0</v>
      </c>
      <c r="R174" s="34"/>
      <c r="S174" s="34">
        <f t="shared" si="52"/>
        <v>0</v>
      </c>
      <c r="T174" s="34"/>
      <c r="U174" s="34">
        <f t="shared" si="47"/>
        <v>0</v>
      </c>
      <c r="V174" s="69">
        <v>16.8</v>
      </c>
      <c r="W174" s="34">
        <f t="shared" si="36"/>
        <v>289.13</v>
      </c>
      <c r="X174" s="34">
        <v>16.8</v>
      </c>
      <c r="Y174" s="34">
        <f t="shared" si="48"/>
        <v>289.13</v>
      </c>
      <c r="Z174" s="34"/>
      <c r="AA174" s="34">
        <f t="shared" si="41"/>
        <v>0</v>
      </c>
      <c r="AB174" s="34"/>
      <c r="AC174" s="34">
        <f t="shared" si="44"/>
        <v>0</v>
      </c>
      <c r="AD174" s="35">
        <f t="shared" si="42"/>
        <v>33.6</v>
      </c>
      <c r="AE174" s="35">
        <f t="shared" si="38"/>
        <v>578.26</v>
      </c>
      <c r="AF174" s="35">
        <f t="shared" si="39"/>
        <v>58.4</v>
      </c>
      <c r="AG174" s="37">
        <f t="shared" si="40"/>
        <v>1005.06</v>
      </c>
      <c r="AH174" s="38"/>
      <c r="AI174" s="40"/>
      <c r="AJ174" s="41">
        <f t="shared" si="43"/>
        <v>0</v>
      </c>
      <c r="AK174" s="42" t="str">
        <f t="shared" si="37"/>
        <v>NÃO MEDIDO</v>
      </c>
      <c r="AL174" s="43"/>
    </row>
    <row r="175" spans="1:38" s="44" customFormat="1" ht="61.5" customHeight="1" x14ac:dyDescent="0.2">
      <c r="A175" s="44" t="s">
        <v>36</v>
      </c>
      <c r="C175" s="82" t="s">
        <v>181</v>
      </c>
      <c r="D175" s="83" t="s">
        <v>182</v>
      </c>
      <c r="E175" s="84" t="s">
        <v>57</v>
      </c>
      <c r="F175" s="85">
        <v>904.5</v>
      </c>
      <c r="G175" s="85"/>
      <c r="H175" s="129">
        <v>0</v>
      </c>
      <c r="I175" s="85">
        <f t="shared" si="45"/>
        <v>904.5</v>
      </c>
      <c r="J175" s="88">
        <v>9.48</v>
      </c>
      <c r="K175" s="89">
        <f t="shared" si="46"/>
        <v>8574.66</v>
      </c>
      <c r="L175" s="34"/>
      <c r="M175" s="34">
        <f t="shared" si="49"/>
        <v>0</v>
      </c>
      <c r="N175" s="34"/>
      <c r="O175" s="34">
        <f t="shared" si="50"/>
        <v>0</v>
      </c>
      <c r="P175" s="34"/>
      <c r="Q175" s="34">
        <f t="shared" si="51"/>
        <v>0</v>
      </c>
      <c r="R175" s="34"/>
      <c r="S175" s="34">
        <f t="shared" si="52"/>
        <v>0</v>
      </c>
      <c r="T175" s="34"/>
      <c r="U175" s="34">
        <f t="shared" si="47"/>
        <v>0</v>
      </c>
      <c r="V175" s="69">
        <v>15.66</v>
      </c>
      <c r="W175" s="34">
        <f t="shared" si="36"/>
        <v>148.46</v>
      </c>
      <c r="X175" s="34">
        <v>15.66</v>
      </c>
      <c r="Y175" s="34">
        <f t="shared" si="48"/>
        <v>148.46</v>
      </c>
      <c r="Z175" s="34"/>
      <c r="AA175" s="34">
        <f t="shared" si="41"/>
        <v>0</v>
      </c>
      <c r="AB175" s="34"/>
      <c r="AC175" s="34">
        <f t="shared" si="44"/>
        <v>0</v>
      </c>
      <c r="AD175" s="35">
        <f t="shared" si="42"/>
        <v>31.32</v>
      </c>
      <c r="AE175" s="35">
        <f t="shared" si="38"/>
        <v>296.92</v>
      </c>
      <c r="AF175" s="35">
        <f t="shared" si="39"/>
        <v>873.18</v>
      </c>
      <c r="AG175" s="37">
        <f t="shared" si="40"/>
        <v>8277.74</v>
      </c>
      <c r="AH175" s="38"/>
      <c r="AI175" s="40"/>
      <c r="AJ175" s="41">
        <f t="shared" si="43"/>
        <v>0</v>
      </c>
      <c r="AK175" s="42" t="str">
        <f t="shared" si="37"/>
        <v>NÃO MEDIDO</v>
      </c>
      <c r="AL175" s="43"/>
    </row>
    <row r="176" spans="1:38" s="44" customFormat="1" ht="55.5" customHeight="1" x14ac:dyDescent="0.2">
      <c r="A176" s="44" t="s">
        <v>36</v>
      </c>
      <c r="C176" s="82" t="s">
        <v>183</v>
      </c>
      <c r="D176" s="83" t="s">
        <v>184</v>
      </c>
      <c r="E176" s="84" t="s">
        <v>185</v>
      </c>
      <c r="F176" s="85">
        <v>24881.7</v>
      </c>
      <c r="G176" s="85"/>
      <c r="H176" s="129">
        <v>0</v>
      </c>
      <c r="I176" s="85">
        <f t="shared" si="45"/>
        <v>24881.7</v>
      </c>
      <c r="J176" s="88">
        <v>0.18</v>
      </c>
      <c r="K176" s="89">
        <f t="shared" si="46"/>
        <v>4478.71</v>
      </c>
      <c r="L176" s="34"/>
      <c r="M176" s="34">
        <f t="shared" si="49"/>
        <v>0</v>
      </c>
      <c r="N176" s="34"/>
      <c r="O176" s="34">
        <f t="shared" si="50"/>
        <v>0</v>
      </c>
      <c r="P176" s="34"/>
      <c r="Q176" s="34">
        <f t="shared" si="51"/>
        <v>0</v>
      </c>
      <c r="R176" s="34"/>
      <c r="S176" s="34">
        <f t="shared" si="52"/>
        <v>0</v>
      </c>
      <c r="T176" s="34"/>
      <c r="U176" s="34">
        <f t="shared" si="47"/>
        <v>0</v>
      </c>
      <c r="V176" s="69">
        <v>923.94</v>
      </c>
      <c r="W176" s="34">
        <f t="shared" si="36"/>
        <v>166.31</v>
      </c>
      <c r="X176" s="34">
        <v>923.94</v>
      </c>
      <c r="Y176" s="34">
        <f t="shared" si="48"/>
        <v>166.31</v>
      </c>
      <c r="Z176" s="34"/>
      <c r="AA176" s="34">
        <f t="shared" si="41"/>
        <v>0</v>
      </c>
      <c r="AB176" s="34"/>
      <c r="AC176" s="34">
        <f t="shared" si="44"/>
        <v>0</v>
      </c>
      <c r="AD176" s="35">
        <f t="shared" si="42"/>
        <v>1847.88</v>
      </c>
      <c r="AE176" s="35">
        <f t="shared" si="38"/>
        <v>332.62</v>
      </c>
      <c r="AF176" s="35">
        <f t="shared" si="39"/>
        <v>23033.82</v>
      </c>
      <c r="AG176" s="37">
        <f t="shared" si="40"/>
        <v>4146.09</v>
      </c>
      <c r="AH176" s="38"/>
      <c r="AI176" s="40"/>
      <c r="AJ176" s="41">
        <f t="shared" si="43"/>
        <v>0</v>
      </c>
      <c r="AK176" s="42" t="str">
        <f t="shared" si="37"/>
        <v>NÃO MEDIDO</v>
      </c>
      <c r="AL176" s="43"/>
    </row>
    <row r="177" spans="1:38" s="44" customFormat="1" ht="82.5" customHeight="1" x14ac:dyDescent="0.2">
      <c r="A177" s="44" t="s">
        <v>36</v>
      </c>
      <c r="C177" s="82" t="s">
        <v>186</v>
      </c>
      <c r="D177" s="83" t="s">
        <v>363</v>
      </c>
      <c r="E177" s="84" t="s">
        <v>60</v>
      </c>
      <c r="F177" s="85">
        <v>1</v>
      </c>
      <c r="G177" s="86"/>
      <c r="H177" s="129">
        <v>0</v>
      </c>
      <c r="I177" s="85">
        <f t="shared" si="45"/>
        <v>1</v>
      </c>
      <c r="J177" s="88">
        <v>5723.77</v>
      </c>
      <c r="K177" s="89">
        <f t="shared" si="46"/>
        <v>5723.77</v>
      </c>
      <c r="L177" s="34">
        <v>0.45</v>
      </c>
      <c r="M177" s="34">
        <f t="shared" si="49"/>
        <v>2575.6999999999998</v>
      </c>
      <c r="N177" s="34">
        <v>0.45</v>
      </c>
      <c r="O177" s="34">
        <f t="shared" si="50"/>
        <v>2575.6999999999998</v>
      </c>
      <c r="P177" s="34">
        <v>0.1</v>
      </c>
      <c r="Q177" s="34">
        <f>ROUND(P177*$J177,2)-0.01</f>
        <v>572.37</v>
      </c>
      <c r="R177" s="34"/>
      <c r="S177" s="34">
        <f t="shared" si="52"/>
        <v>0</v>
      </c>
      <c r="T177" s="34"/>
      <c r="U177" s="34">
        <f t="shared" si="47"/>
        <v>0</v>
      </c>
      <c r="V177" s="34"/>
      <c r="W177" s="34">
        <f t="shared" si="36"/>
        <v>0</v>
      </c>
      <c r="X177" s="34"/>
      <c r="Y177" s="34">
        <f t="shared" si="48"/>
        <v>0</v>
      </c>
      <c r="Z177" s="34"/>
      <c r="AA177" s="34">
        <f t="shared" si="41"/>
        <v>0</v>
      </c>
      <c r="AB177" s="34"/>
      <c r="AC177" s="34">
        <f t="shared" si="44"/>
        <v>0</v>
      </c>
      <c r="AD177" s="35">
        <f t="shared" si="42"/>
        <v>1</v>
      </c>
      <c r="AE177" s="35">
        <f t="shared" si="38"/>
        <v>5723.77</v>
      </c>
      <c r="AF177" s="35">
        <f t="shared" si="39"/>
        <v>0</v>
      </c>
      <c r="AG177" s="37">
        <f t="shared" si="40"/>
        <v>0</v>
      </c>
      <c r="AH177" s="38"/>
      <c r="AI177" s="40"/>
      <c r="AJ177" s="41">
        <f t="shared" si="43"/>
        <v>0</v>
      </c>
      <c r="AK177" s="42" t="str">
        <f t="shared" si="37"/>
        <v>NÃO MEDIDO</v>
      </c>
      <c r="AL177" s="43"/>
    </row>
    <row r="178" spans="1:38" s="44" customFormat="1" ht="87.75" customHeight="1" x14ac:dyDescent="0.2">
      <c r="A178" s="44" t="s">
        <v>36</v>
      </c>
      <c r="C178" s="82" t="s">
        <v>364</v>
      </c>
      <c r="D178" s="83" t="s">
        <v>365</v>
      </c>
      <c r="E178" s="84" t="s">
        <v>60</v>
      </c>
      <c r="F178" s="85">
        <v>1</v>
      </c>
      <c r="G178" s="86"/>
      <c r="H178" s="129">
        <v>0</v>
      </c>
      <c r="I178" s="85">
        <f t="shared" si="45"/>
        <v>1</v>
      </c>
      <c r="J178" s="88">
        <v>5723.77</v>
      </c>
      <c r="K178" s="89">
        <f t="shared" si="46"/>
        <v>5723.77</v>
      </c>
      <c r="L178" s="34"/>
      <c r="M178" s="34">
        <f t="shared" si="49"/>
        <v>0</v>
      </c>
      <c r="N178" s="34"/>
      <c r="O178" s="34">
        <f t="shared" si="50"/>
        <v>0</v>
      </c>
      <c r="P178" s="34"/>
      <c r="Q178" s="34">
        <f t="shared" si="51"/>
        <v>0</v>
      </c>
      <c r="R178" s="34"/>
      <c r="S178" s="34">
        <f t="shared" si="52"/>
        <v>0</v>
      </c>
      <c r="T178" s="34"/>
      <c r="U178" s="34">
        <f t="shared" si="47"/>
        <v>0</v>
      </c>
      <c r="V178" s="34"/>
      <c r="W178" s="34">
        <f t="shared" ref="W178:W241" si="54">ROUND(V178*$J178,2)</f>
        <v>0</v>
      </c>
      <c r="X178" s="34">
        <v>0.25</v>
      </c>
      <c r="Y178" s="34">
        <f t="shared" si="48"/>
        <v>1430.94</v>
      </c>
      <c r="Z178" s="34">
        <v>0.75</v>
      </c>
      <c r="AA178" s="34">
        <f t="shared" si="41"/>
        <v>4292.83</v>
      </c>
      <c r="AB178" s="34"/>
      <c r="AC178" s="34">
        <f t="shared" si="44"/>
        <v>0</v>
      </c>
      <c r="AD178" s="35">
        <f t="shared" si="42"/>
        <v>1</v>
      </c>
      <c r="AE178" s="35">
        <f t="shared" si="38"/>
        <v>5723.77</v>
      </c>
      <c r="AF178" s="35">
        <f t="shared" si="39"/>
        <v>0</v>
      </c>
      <c r="AG178" s="37">
        <f t="shared" si="40"/>
        <v>0</v>
      </c>
      <c r="AH178" s="38"/>
      <c r="AI178" s="40"/>
      <c r="AJ178" s="41">
        <f t="shared" si="43"/>
        <v>0</v>
      </c>
      <c r="AK178" s="42" t="str">
        <f t="shared" si="37"/>
        <v>NÃO MEDIDO</v>
      </c>
      <c r="AL178" s="43"/>
    </row>
    <row r="179" spans="1:38" s="44" customFormat="1" ht="103.5" customHeight="1" x14ac:dyDescent="0.2">
      <c r="A179" s="44" t="s">
        <v>36</v>
      </c>
      <c r="C179" s="82" t="s">
        <v>366</v>
      </c>
      <c r="D179" s="83" t="s">
        <v>367</v>
      </c>
      <c r="E179" s="84" t="s">
        <v>177</v>
      </c>
      <c r="F179" s="85">
        <v>26231.5</v>
      </c>
      <c r="G179" s="85"/>
      <c r="H179" s="129">
        <v>0</v>
      </c>
      <c r="I179" s="85">
        <f t="shared" si="45"/>
        <v>26231.5</v>
      </c>
      <c r="J179" s="88">
        <v>20.11</v>
      </c>
      <c r="K179" s="89">
        <f t="shared" si="46"/>
        <v>527515.47</v>
      </c>
      <c r="L179" s="34">
        <v>737.76</v>
      </c>
      <c r="M179" s="34">
        <f t="shared" si="49"/>
        <v>14836.35</v>
      </c>
      <c r="N179" s="34">
        <v>4125.24</v>
      </c>
      <c r="O179" s="34">
        <f t="shared" si="50"/>
        <v>82958.58</v>
      </c>
      <c r="P179" s="34">
        <v>3984.58</v>
      </c>
      <c r="Q179" s="34">
        <f t="shared" si="51"/>
        <v>80129.899999999994</v>
      </c>
      <c r="R179" s="34">
        <v>3071.2</v>
      </c>
      <c r="S179" s="34">
        <f t="shared" si="52"/>
        <v>61761.83</v>
      </c>
      <c r="T179" s="69">
        <v>3071.2</v>
      </c>
      <c r="U179" s="34">
        <f t="shared" si="47"/>
        <v>61761.83</v>
      </c>
      <c r="V179" s="69">
        <v>3071.2</v>
      </c>
      <c r="W179" s="34">
        <f t="shared" si="54"/>
        <v>61761.83</v>
      </c>
      <c r="X179" s="34">
        <v>2993.08</v>
      </c>
      <c r="Y179" s="34">
        <f t="shared" si="48"/>
        <v>60190.84</v>
      </c>
      <c r="Z179" s="34">
        <v>2395.5700000000002</v>
      </c>
      <c r="AA179" s="34">
        <f t="shared" si="41"/>
        <v>48174.91</v>
      </c>
      <c r="AB179" s="34"/>
      <c r="AC179" s="34">
        <f t="shared" si="44"/>
        <v>0</v>
      </c>
      <c r="AD179" s="35">
        <f t="shared" si="42"/>
        <v>23449.83</v>
      </c>
      <c r="AE179" s="35">
        <f t="shared" si="38"/>
        <v>471576.07</v>
      </c>
      <c r="AF179" s="35">
        <f t="shared" si="39"/>
        <v>2781.67</v>
      </c>
      <c r="AG179" s="37">
        <f t="shared" si="40"/>
        <v>55939.4</v>
      </c>
      <c r="AH179" s="38"/>
      <c r="AI179" s="40"/>
      <c r="AJ179" s="41">
        <f t="shared" si="43"/>
        <v>0</v>
      </c>
      <c r="AK179" s="42" t="str">
        <f t="shared" si="37"/>
        <v>NÃO MEDIDO</v>
      </c>
      <c r="AL179" s="43"/>
    </row>
    <row r="180" spans="1:38" s="44" customFormat="1" ht="100.5" customHeight="1" x14ac:dyDescent="0.2">
      <c r="A180" s="44" t="s">
        <v>36</v>
      </c>
      <c r="C180" s="82" t="s">
        <v>368</v>
      </c>
      <c r="D180" s="83" t="s">
        <v>369</v>
      </c>
      <c r="E180" s="84" t="s">
        <v>57</v>
      </c>
      <c r="F180" s="85">
        <v>3279</v>
      </c>
      <c r="G180" s="86"/>
      <c r="H180" s="129">
        <v>0</v>
      </c>
      <c r="I180" s="85">
        <f t="shared" si="45"/>
        <v>3279</v>
      </c>
      <c r="J180" s="88">
        <v>18.32</v>
      </c>
      <c r="K180" s="89">
        <f t="shared" si="46"/>
        <v>60071.28</v>
      </c>
      <c r="L180" s="34">
        <v>750.64</v>
      </c>
      <c r="M180" s="34">
        <f t="shared" si="49"/>
        <v>13751.72</v>
      </c>
      <c r="N180" s="34">
        <v>1477.8</v>
      </c>
      <c r="O180" s="34">
        <f t="shared" si="50"/>
        <v>27073.3</v>
      </c>
      <c r="P180" s="34">
        <v>842.76</v>
      </c>
      <c r="Q180" s="34">
        <f t="shared" si="51"/>
        <v>15439.36</v>
      </c>
      <c r="R180" s="34"/>
      <c r="S180" s="34">
        <f t="shared" si="52"/>
        <v>0</v>
      </c>
      <c r="T180" s="34"/>
      <c r="U180" s="34">
        <f t="shared" si="47"/>
        <v>0</v>
      </c>
      <c r="V180" s="34"/>
      <c r="W180" s="34">
        <f t="shared" si="54"/>
        <v>0</v>
      </c>
      <c r="X180" s="34"/>
      <c r="Y180" s="34">
        <f t="shared" si="48"/>
        <v>0</v>
      </c>
      <c r="Z180" s="34"/>
      <c r="AA180" s="34">
        <f t="shared" si="41"/>
        <v>0</v>
      </c>
      <c r="AB180" s="34"/>
      <c r="AC180" s="34">
        <f t="shared" si="44"/>
        <v>0</v>
      </c>
      <c r="AD180" s="35">
        <f t="shared" si="42"/>
        <v>3071.2</v>
      </c>
      <c r="AE180" s="35">
        <f t="shared" si="38"/>
        <v>56264.38</v>
      </c>
      <c r="AF180" s="35">
        <f t="shared" si="39"/>
        <v>207.8</v>
      </c>
      <c r="AG180" s="37">
        <f t="shared" si="40"/>
        <v>3806.9</v>
      </c>
      <c r="AH180" s="38"/>
      <c r="AI180" s="40"/>
      <c r="AJ180" s="41">
        <f t="shared" si="43"/>
        <v>0</v>
      </c>
      <c r="AK180" s="42" t="str">
        <f t="shared" si="37"/>
        <v>NÃO MEDIDO</v>
      </c>
      <c r="AL180" s="43"/>
    </row>
    <row r="181" spans="1:38" s="44" customFormat="1" ht="101.25" customHeight="1" x14ac:dyDescent="0.2">
      <c r="A181" s="44" t="s">
        <v>36</v>
      </c>
      <c r="C181" s="82" t="s">
        <v>370</v>
      </c>
      <c r="D181" s="83" t="s">
        <v>371</v>
      </c>
      <c r="E181" s="84" t="s">
        <v>57</v>
      </c>
      <c r="F181" s="85">
        <v>3279</v>
      </c>
      <c r="G181" s="86"/>
      <c r="H181" s="129">
        <v>0</v>
      </c>
      <c r="I181" s="85">
        <f t="shared" si="45"/>
        <v>3279</v>
      </c>
      <c r="J181" s="88">
        <v>10.29</v>
      </c>
      <c r="K181" s="89">
        <f t="shared" si="46"/>
        <v>33740.910000000003</v>
      </c>
      <c r="L181" s="34"/>
      <c r="M181" s="34">
        <f t="shared" si="49"/>
        <v>0</v>
      </c>
      <c r="N181" s="34"/>
      <c r="O181" s="34">
        <f t="shared" si="50"/>
        <v>0</v>
      </c>
      <c r="P181" s="34"/>
      <c r="Q181" s="34">
        <f t="shared" si="51"/>
        <v>0</v>
      </c>
      <c r="R181" s="34"/>
      <c r="S181" s="34">
        <f t="shared" si="52"/>
        <v>0</v>
      </c>
      <c r="T181" s="34"/>
      <c r="U181" s="34">
        <f t="shared" si="47"/>
        <v>0</v>
      </c>
      <c r="V181" s="34"/>
      <c r="W181" s="34">
        <f t="shared" si="54"/>
        <v>0</v>
      </c>
      <c r="X181" s="34">
        <v>781.2</v>
      </c>
      <c r="Y181" s="34">
        <f t="shared" si="48"/>
        <v>8038.55</v>
      </c>
      <c r="Z181" s="34">
        <v>2290</v>
      </c>
      <c r="AA181" s="34">
        <f t="shared" si="41"/>
        <v>23564.1</v>
      </c>
      <c r="AB181" s="34"/>
      <c r="AC181" s="34">
        <f t="shared" si="44"/>
        <v>0</v>
      </c>
      <c r="AD181" s="35">
        <f t="shared" si="42"/>
        <v>3071.2</v>
      </c>
      <c r="AE181" s="35">
        <f t="shared" si="38"/>
        <v>31602.65</v>
      </c>
      <c r="AF181" s="35">
        <f t="shared" si="39"/>
        <v>207.8</v>
      </c>
      <c r="AG181" s="37">
        <f t="shared" si="40"/>
        <v>2138.2600000000002</v>
      </c>
      <c r="AH181" s="38"/>
      <c r="AI181" s="40"/>
      <c r="AJ181" s="41">
        <f t="shared" si="43"/>
        <v>0</v>
      </c>
      <c r="AK181" s="42" t="str">
        <f t="shared" si="37"/>
        <v>NÃO MEDIDO</v>
      </c>
      <c r="AL181" s="43"/>
    </row>
    <row r="182" spans="1:38" s="44" customFormat="1" ht="55.5" customHeight="1" x14ac:dyDescent="0.2">
      <c r="A182" s="44" t="s">
        <v>36</v>
      </c>
      <c r="C182" s="82" t="s">
        <v>372</v>
      </c>
      <c r="D182" s="83" t="s">
        <v>373</v>
      </c>
      <c r="E182" s="84" t="s">
        <v>137</v>
      </c>
      <c r="F182" s="85">
        <v>6</v>
      </c>
      <c r="G182" s="85"/>
      <c r="H182" s="129">
        <v>0</v>
      </c>
      <c r="I182" s="85">
        <f t="shared" si="45"/>
        <v>6</v>
      </c>
      <c r="J182" s="88">
        <v>319.86</v>
      </c>
      <c r="K182" s="89">
        <f t="shared" si="46"/>
        <v>1919.16</v>
      </c>
      <c r="L182" s="34"/>
      <c r="M182" s="34">
        <f t="shared" si="49"/>
        <v>0</v>
      </c>
      <c r="N182" s="34"/>
      <c r="O182" s="34">
        <f t="shared" si="50"/>
        <v>0</v>
      </c>
      <c r="P182" s="34"/>
      <c r="Q182" s="34">
        <f t="shared" si="51"/>
        <v>0</v>
      </c>
      <c r="R182" s="34"/>
      <c r="S182" s="34">
        <f t="shared" si="52"/>
        <v>0</v>
      </c>
      <c r="T182" s="34"/>
      <c r="U182" s="34">
        <f t="shared" si="47"/>
        <v>0</v>
      </c>
      <c r="V182" s="69">
        <v>5.6</v>
      </c>
      <c r="W182" s="34">
        <f t="shared" si="54"/>
        <v>1791.22</v>
      </c>
      <c r="X182" s="34">
        <v>0.4</v>
      </c>
      <c r="Y182" s="34">
        <f t="shared" si="48"/>
        <v>127.94</v>
      </c>
      <c r="Z182" s="34"/>
      <c r="AA182" s="34">
        <f t="shared" si="41"/>
        <v>0</v>
      </c>
      <c r="AB182" s="34"/>
      <c r="AC182" s="34">
        <f t="shared" si="44"/>
        <v>0</v>
      </c>
      <c r="AD182" s="35">
        <f t="shared" si="42"/>
        <v>6</v>
      </c>
      <c r="AE182" s="35">
        <f t="shared" si="38"/>
        <v>1919.16</v>
      </c>
      <c r="AF182" s="35">
        <f t="shared" si="39"/>
        <v>0</v>
      </c>
      <c r="AG182" s="37">
        <f t="shared" si="40"/>
        <v>0</v>
      </c>
      <c r="AH182" s="38"/>
      <c r="AI182" s="40"/>
      <c r="AJ182" s="41">
        <f t="shared" si="43"/>
        <v>0</v>
      </c>
      <c r="AK182" s="42" t="str">
        <f t="shared" si="37"/>
        <v>NÃO MEDIDO</v>
      </c>
      <c r="AL182" s="43"/>
    </row>
    <row r="183" spans="1:38" s="44" customFormat="1" ht="47.25" customHeight="1" x14ac:dyDescent="0.2">
      <c r="A183" s="44" t="s">
        <v>36</v>
      </c>
      <c r="C183" s="82" t="s">
        <v>374</v>
      </c>
      <c r="D183" s="83" t="s">
        <v>375</v>
      </c>
      <c r="E183" s="84" t="s">
        <v>337</v>
      </c>
      <c r="F183" s="85">
        <v>2</v>
      </c>
      <c r="G183" s="85"/>
      <c r="H183" s="129">
        <v>0</v>
      </c>
      <c r="I183" s="85">
        <f t="shared" si="45"/>
        <v>2</v>
      </c>
      <c r="J183" s="88">
        <v>67.34</v>
      </c>
      <c r="K183" s="89">
        <f t="shared" si="46"/>
        <v>134.68</v>
      </c>
      <c r="L183" s="34"/>
      <c r="M183" s="34">
        <f t="shared" si="49"/>
        <v>0</v>
      </c>
      <c r="N183" s="34"/>
      <c r="O183" s="34">
        <f t="shared" si="50"/>
        <v>0</v>
      </c>
      <c r="P183" s="34"/>
      <c r="Q183" s="34">
        <f t="shared" si="51"/>
        <v>0</v>
      </c>
      <c r="R183" s="34"/>
      <c r="S183" s="34">
        <f t="shared" si="52"/>
        <v>0</v>
      </c>
      <c r="T183" s="34"/>
      <c r="U183" s="34">
        <f t="shared" si="47"/>
        <v>0</v>
      </c>
      <c r="V183" s="69">
        <v>1</v>
      </c>
      <c r="W183" s="34">
        <f t="shared" si="54"/>
        <v>67.34</v>
      </c>
      <c r="X183" s="34"/>
      <c r="Y183" s="34">
        <f t="shared" si="48"/>
        <v>0</v>
      </c>
      <c r="Z183" s="34"/>
      <c r="AA183" s="34">
        <f t="shared" si="41"/>
        <v>0</v>
      </c>
      <c r="AB183" s="34"/>
      <c r="AC183" s="34">
        <f t="shared" si="44"/>
        <v>0</v>
      </c>
      <c r="AD183" s="35">
        <f t="shared" si="42"/>
        <v>1</v>
      </c>
      <c r="AE183" s="35">
        <f t="shared" si="38"/>
        <v>67.34</v>
      </c>
      <c r="AF183" s="35">
        <f t="shared" si="39"/>
        <v>1</v>
      </c>
      <c r="AG183" s="37">
        <f t="shared" si="40"/>
        <v>67.34</v>
      </c>
      <c r="AH183" s="38"/>
      <c r="AI183" s="40"/>
      <c r="AJ183" s="41">
        <f t="shared" si="43"/>
        <v>0</v>
      </c>
      <c r="AK183" s="42" t="str">
        <f t="shared" si="37"/>
        <v>NÃO MEDIDO</v>
      </c>
      <c r="AL183" s="43"/>
    </row>
    <row r="184" spans="1:38" s="44" customFormat="1" ht="55.5" customHeight="1" x14ac:dyDescent="0.2">
      <c r="A184" s="44" t="s">
        <v>36</v>
      </c>
      <c r="C184" s="82" t="s">
        <v>376</v>
      </c>
      <c r="D184" s="83" t="s">
        <v>377</v>
      </c>
      <c r="E184" s="84" t="s">
        <v>57</v>
      </c>
      <c r="F184" s="85">
        <v>7.5</v>
      </c>
      <c r="G184" s="86"/>
      <c r="H184" s="129">
        <v>0</v>
      </c>
      <c r="I184" s="85">
        <f t="shared" si="45"/>
        <v>7.5</v>
      </c>
      <c r="J184" s="88">
        <v>415.57</v>
      </c>
      <c r="K184" s="89">
        <f t="shared" si="46"/>
        <v>3116.78</v>
      </c>
      <c r="L184" s="34"/>
      <c r="M184" s="34">
        <f t="shared" si="49"/>
        <v>0</v>
      </c>
      <c r="N184" s="34"/>
      <c r="O184" s="34">
        <f t="shared" si="50"/>
        <v>0</v>
      </c>
      <c r="P184" s="34"/>
      <c r="Q184" s="34">
        <f t="shared" si="51"/>
        <v>0</v>
      </c>
      <c r="R184" s="34"/>
      <c r="S184" s="34">
        <f t="shared" si="52"/>
        <v>0</v>
      </c>
      <c r="T184" s="34"/>
      <c r="U184" s="34">
        <f t="shared" si="47"/>
        <v>0</v>
      </c>
      <c r="V184" s="34"/>
      <c r="W184" s="34">
        <f t="shared" si="54"/>
        <v>0</v>
      </c>
      <c r="X184" s="34"/>
      <c r="Y184" s="34">
        <f t="shared" si="48"/>
        <v>0</v>
      </c>
      <c r="Z184" s="34"/>
      <c r="AA184" s="34">
        <f t="shared" si="41"/>
        <v>0</v>
      </c>
      <c r="AB184" s="34"/>
      <c r="AC184" s="34">
        <f t="shared" si="44"/>
        <v>0</v>
      </c>
      <c r="AD184" s="35">
        <f t="shared" si="42"/>
        <v>0</v>
      </c>
      <c r="AE184" s="35">
        <f t="shared" si="38"/>
        <v>0</v>
      </c>
      <c r="AF184" s="35">
        <f t="shared" si="39"/>
        <v>7.5</v>
      </c>
      <c r="AG184" s="37">
        <f t="shared" si="40"/>
        <v>3116.78</v>
      </c>
      <c r="AH184" s="38"/>
      <c r="AI184" s="40"/>
      <c r="AJ184" s="41">
        <f t="shared" si="43"/>
        <v>0</v>
      </c>
      <c r="AK184" s="42" t="str">
        <f t="shared" si="37"/>
        <v>NÃO MEDIDO</v>
      </c>
      <c r="AL184" s="43"/>
    </row>
    <row r="185" spans="1:38" s="44" customFormat="1" ht="55.5" customHeight="1" x14ac:dyDescent="0.2">
      <c r="A185" s="44" t="s">
        <v>36</v>
      </c>
      <c r="C185" s="82" t="s">
        <v>142</v>
      </c>
      <c r="D185" s="83" t="s">
        <v>378</v>
      </c>
      <c r="E185" s="84" t="s">
        <v>57</v>
      </c>
      <c r="F185" s="85">
        <v>45.6</v>
      </c>
      <c r="G185" s="86"/>
      <c r="H185" s="129">
        <v>0</v>
      </c>
      <c r="I185" s="85">
        <f t="shared" si="45"/>
        <v>45.6</v>
      </c>
      <c r="J185" s="88">
        <v>114.69</v>
      </c>
      <c r="K185" s="89">
        <f t="shared" si="46"/>
        <v>5229.8599999999997</v>
      </c>
      <c r="L185" s="34"/>
      <c r="M185" s="34">
        <f t="shared" si="49"/>
        <v>0</v>
      </c>
      <c r="N185" s="34"/>
      <c r="O185" s="34">
        <f t="shared" si="50"/>
        <v>0</v>
      </c>
      <c r="P185" s="34"/>
      <c r="Q185" s="34">
        <f t="shared" si="51"/>
        <v>0</v>
      </c>
      <c r="R185" s="34"/>
      <c r="S185" s="34">
        <f t="shared" si="52"/>
        <v>0</v>
      </c>
      <c r="T185" s="34"/>
      <c r="U185" s="34">
        <f t="shared" si="47"/>
        <v>0</v>
      </c>
      <c r="V185" s="34"/>
      <c r="W185" s="34">
        <f t="shared" si="54"/>
        <v>0</v>
      </c>
      <c r="X185" s="34"/>
      <c r="Y185" s="34">
        <f t="shared" si="48"/>
        <v>0</v>
      </c>
      <c r="Z185" s="34"/>
      <c r="AA185" s="34">
        <f t="shared" si="41"/>
        <v>0</v>
      </c>
      <c r="AB185" s="34"/>
      <c r="AC185" s="34">
        <f t="shared" si="44"/>
        <v>0</v>
      </c>
      <c r="AD185" s="35">
        <f t="shared" si="42"/>
        <v>0</v>
      </c>
      <c r="AE185" s="35">
        <f t="shared" si="38"/>
        <v>0</v>
      </c>
      <c r="AF185" s="35">
        <f t="shared" si="39"/>
        <v>45.6</v>
      </c>
      <c r="AG185" s="37">
        <f t="shared" si="40"/>
        <v>5229.8599999999997</v>
      </c>
      <c r="AH185" s="38"/>
      <c r="AI185" s="40"/>
      <c r="AJ185" s="41">
        <f t="shared" si="43"/>
        <v>0</v>
      </c>
      <c r="AK185" s="42" t="str">
        <f t="shared" si="37"/>
        <v>NÃO MEDIDO</v>
      </c>
      <c r="AL185" s="43"/>
    </row>
    <row r="186" spans="1:38" s="44" customFormat="1" ht="30" customHeight="1" x14ac:dyDescent="0.2">
      <c r="A186" s="6" t="s">
        <v>32</v>
      </c>
      <c r="B186" s="6"/>
      <c r="C186" s="82">
        <v>40800</v>
      </c>
      <c r="D186" s="83" t="s">
        <v>187</v>
      </c>
      <c r="E186" s="84"/>
      <c r="F186" s="85"/>
      <c r="G186" s="85"/>
      <c r="H186" s="129">
        <v>0</v>
      </c>
      <c r="I186" s="85">
        <f t="shared" si="45"/>
        <v>0</v>
      </c>
      <c r="J186" s="88"/>
      <c r="K186" s="89">
        <f t="shared" si="46"/>
        <v>0</v>
      </c>
      <c r="L186" s="34"/>
      <c r="M186" s="34">
        <f t="shared" si="49"/>
        <v>0</v>
      </c>
      <c r="N186" s="34"/>
      <c r="O186" s="34">
        <f t="shared" si="50"/>
        <v>0</v>
      </c>
      <c r="P186" s="34"/>
      <c r="Q186" s="34">
        <f t="shared" si="51"/>
        <v>0</v>
      </c>
      <c r="R186" s="34"/>
      <c r="S186" s="34">
        <f t="shared" si="52"/>
        <v>0</v>
      </c>
      <c r="T186" s="34"/>
      <c r="U186" s="34">
        <f t="shared" si="47"/>
        <v>0</v>
      </c>
      <c r="V186" s="69"/>
      <c r="W186" s="34">
        <f t="shared" si="54"/>
        <v>0</v>
      </c>
      <c r="X186" s="34"/>
      <c r="Y186" s="34">
        <f t="shared" si="48"/>
        <v>0</v>
      </c>
      <c r="Z186" s="34"/>
      <c r="AA186" s="34">
        <f t="shared" si="41"/>
        <v>0</v>
      </c>
      <c r="AB186" s="34"/>
      <c r="AC186" s="34">
        <f t="shared" si="44"/>
        <v>0</v>
      </c>
      <c r="AD186" s="35">
        <f t="shared" si="42"/>
        <v>0</v>
      </c>
      <c r="AE186" s="35">
        <f t="shared" si="38"/>
        <v>0</v>
      </c>
      <c r="AF186" s="35">
        <f t="shared" si="39"/>
        <v>0</v>
      </c>
      <c r="AG186" s="37">
        <f t="shared" si="40"/>
        <v>0</v>
      </c>
      <c r="AH186" s="38"/>
      <c r="AI186" s="40"/>
      <c r="AJ186" s="41">
        <f t="shared" si="43"/>
        <v>0</v>
      </c>
      <c r="AK186" s="42" t="str">
        <f>IF(COUNTIF(AK187:AK189,"MEDIDO")&lt;&gt;0,"MEDIDO","NÃO MEDIDO")</f>
        <v>MEDIDO</v>
      </c>
      <c r="AL186" s="43"/>
    </row>
    <row r="187" spans="1:38" s="44" customFormat="1" ht="48.75" customHeight="1" x14ac:dyDescent="0.2">
      <c r="A187" s="44" t="s">
        <v>36</v>
      </c>
      <c r="C187" s="82" t="s">
        <v>379</v>
      </c>
      <c r="D187" s="83" t="s">
        <v>189</v>
      </c>
      <c r="E187" s="84" t="s">
        <v>49</v>
      </c>
      <c r="F187" s="85">
        <v>5</v>
      </c>
      <c r="G187" s="86"/>
      <c r="H187" s="129">
        <v>0</v>
      </c>
      <c r="I187" s="85">
        <f t="shared" si="45"/>
        <v>5</v>
      </c>
      <c r="J187" s="88">
        <v>210.43</v>
      </c>
      <c r="K187" s="89">
        <f t="shared" si="46"/>
        <v>1052.1500000000001</v>
      </c>
      <c r="L187" s="34"/>
      <c r="M187" s="34">
        <f t="shared" si="49"/>
        <v>0</v>
      </c>
      <c r="N187" s="34"/>
      <c r="O187" s="34">
        <f t="shared" si="50"/>
        <v>0</v>
      </c>
      <c r="P187" s="34"/>
      <c r="Q187" s="34">
        <f t="shared" si="51"/>
        <v>0</v>
      </c>
      <c r="R187" s="34"/>
      <c r="S187" s="34">
        <f t="shared" si="52"/>
        <v>0</v>
      </c>
      <c r="T187" s="34"/>
      <c r="U187" s="34">
        <f t="shared" si="47"/>
        <v>0</v>
      </c>
      <c r="V187" s="34"/>
      <c r="W187" s="34">
        <f t="shared" si="54"/>
        <v>0</v>
      </c>
      <c r="X187" s="34"/>
      <c r="Y187" s="34">
        <f t="shared" si="48"/>
        <v>0</v>
      </c>
      <c r="Z187" s="34"/>
      <c r="AA187" s="34">
        <f t="shared" si="41"/>
        <v>0</v>
      </c>
      <c r="AB187" s="34"/>
      <c r="AC187" s="34">
        <f t="shared" si="44"/>
        <v>0</v>
      </c>
      <c r="AD187" s="35">
        <f t="shared" si="42"/>
        <v>0</v>
      </c>
      <c r="AE187" s="35">
        <f t="shared" si="38"/>
        <v>0</v>
      </c>
      <c r="AF187" s="35">
        <f t="shared" si="39"/>
        <v>5</v>
      </c>
      <c r="AG187" s="37">
        <f t="shared" si="40"/>
        <v>1052.1500000000001</v>
      </c>
      <c r="AH187" s="38"/>
      <c r="AI187" s="40"/>
      <c r="AJ187" s="41">
        <f t="shared" si="43"/>
        <v>0</v>
      </c>
      <c r="AK187" s="42" t="str">
        <f>IF(AJ187&lt;&gt;0,"MEDIDO","NÃO MEDIDO")</f>
        <v>NÃO MEDIDO</v>
      </c>
      <c r="AL187" s="43"/>
    </row>
    <row r="188" spans="1:38" s="44" customFormat="1" ht="63.75" customHeight="1" x14ac:dyDescent="0.2">
      <c r="A188" s="44" t="s">
        <v>36</v>
      </c>
      <c r="C188" s="82" t="s">
        <v>380</v>
      </c>
      <c r="D188" s="83" t="s">
        <v>381</v>
      </c>
      <c r="E188" s="84" t="s">
        <v>190</v>
      </c>
      <c r="F188" s="85">
        <v>1</v>
      </c>
      <c r="G188" s="86"/>
      <c r="H188" s="129">
        <v>0</v>
      </c>
      <c r="I188" s="85">
        <f t="shared" si="45"/>
        <v>1</v>
      </c>
      <c r="J188" s="88">
        <v>824.9</v>
      </c>
      <c r="K188" s="89">
        <f t="shared" si="46"/>
        <v>824.9</v>
      </c>
      <c r="L188" s="34"/>
      <c r="M188" s="34">
        <f t="shared" si="49"/>
        <v>0</v>
      </c>
      <c r="N188" s="34"/>
      <c r="O188" s="34">
        <f t="shared" si="50"/>
        <v>0</v>
      </c>
      <c r="P188" s="34"/>
      <c r="Q188" s="34">
        <f t="shared" si="51"/>
        <v>0</v>
      </c>
      <c r="R188" s="34"/>
      <c r="S188" s="34">
        <f t="shared" si="52"/>
        <v>0</v>
      </c>
      <c r="T188" s="34"/>
      <c r="U188" s="34">
        <f t="shared" si="47"/>
        <v>0</v>
      </c>
      <c r="V188" s="34"/>
      <c r="W188" s="34">
        <f t="shared" si="54"/>
        <v>0</v>
      </c>
      <c r="X188" s="34"/>
      <c r="Y188" s="34">
        <f t="shared" si="48"/>
        <v>0</v>
      </c>
      <c r="Z188" s="34"/>
      <c r="AA188" s="34">
        <f t="shared" si="41"/>
        <v>0</v>
      </c>
      <c r="AB188" s="34"/>
      <c r="AC188" s="34">
        <f t="shared" si="44"/>
        <v>0</v>
      </c>
      <c r="AD188" s="35">
        <f t="shared" si="42"/>
        <v>0</v>
      </c>
      <c r="AE188" s="35">
        <f t="shared" si="38"/>
        <v>0</v>
      </c>
      <c r="AF188" s="35">
        <f t="shared" si="39"/>
        <v>1</v>
      </c>
      <c r="AG188" s="37">
        <f t="shared" si="40"/>
        <v>824.9</v>
      </c>
      <c r="AH188" s="38"/>
      <c r="AI188" s="40"/>
      <c r="AJ188" s="41">
        <f t="shared" si="43"/>
        <v>0</v>
      </c>
      <c r="AK188" s="42" t="str">
        <f t="shared" ref="AK188:AK189" si="55">IF(AJ188&lt;&gt;0,"MEDIDO","NÃO MEDIDO")</f>
        <v>NÃO MEDIDO</v>
      </c>
      <c r="AL188" s="43"/>
    </row>
    <row r="189" spans="1:38" s="44" customFormat="1" ht="76.5" customHeight="1" x14ac:dyDescent="0.2">
      <c r="A189" s="44" t="s">
        <v>36</v>
      </c>
      <c r="C189" s="82" t="s">
        <v>188</v>
      </c>
      <c r="D189" s="83" t="s">
        <v>595</v>
      </c>
      <c r="E189" s="84" t="s">
        <v>60</v>
      </c>
      <c r="F189" s="85">
        <v>11</v>
      </c>
      <c r="G189" s="85">
        <v>11</v>
      </c>
      <c r="H189" s="129">
        <v>0</v>
      </c>
      <c r="I189" s="85">
        <f t="shared" si="45"/>
        <v>22</v>
      </c>
      <c r="J189" s="88">
        <v>304.08</v>
      </c>
      <c r="K189" s="89">
        <f t="shared" si="46"/>
        <v>6689.76</v>
      </c>
      <c r="L189" s="34"/>
      <c r="M189" s="34">
        <f t="shared" si="49"/>
        <v>0</v>
      </c>
      <c r="N189" s="34">
        <v>1</v>
      </c>
      <c r="O189" s="34">
        <f t="shared" si="50"/>
        <v>304.08</v>
      </c>
      <c r="P189" s="34">
        <v>2</v>
      </c>
      <c r="Q189" s="34">
        <f t="shared" si="51"/>
        <v>608.16</v>
      </c>
      <c r="R189" s="34">
        <v>2</v>
      </c>
      <c r="S189" s="34">
        <f>ROUND(R189*$J189,2)</f>
        <v>608.16</v>
      </c>
      <c r="T189" s="34">
        <v>3</v>
      </c>
      <c r="U189" s="34">
        <f t="shared" si="47"/>
        <v>912.24</v>
      </c>
      <c r="V189" s="69">
        <v>3</v>
      </c>
      <c r="W189" s="34">
        <f t="shared" si="54"/>
        <v>912.24</v>
      </c>
      <c r="X189" s="34"/>
      <c r="Y189" s="34">
        <f t="shared" si="48"/>
        <v>0</v>
      </c>
      <c r="Z189" s="34"/>
      <c r="AA189" s="34">
        <f t="shared" si="41"/>
        <v>0</v>
      </c>
      <c r="AB189" s="34">
        <v>11</v>
      </c>
      <c r="AC189" s="34">
        <f t="shared" si="44"/>
        <v>3344.88</v>
      </c>
      <c r="AD189" s="35">
        <f t="shared" si="42"/>
        <v>22</v>
      </c>
      <c r="AE189" s="35">
        <f t="shared" si="38"/>
        <v>6689.76</v>
      </c>
      <c r="AF189" s="35">
        <f t="shared" si="39"/>
        <v>0</v>
      </c>
      <c r="AG189" s="37">
        <f t="shared" si="40"/>
        <v>0</v>
      </c>
      <c r="AH189" s="38"/>
      <c r="AI189" s="40"/>
      <c r="AJ189" s="41">
        <f t="shared" si="43"/>
        <v>11</v>
      </c>
      <c r="AK189" s="42" t="str">
        <f t="shared" si="55"/>
        <v>MEDIDO</v>
      </c>
      <c r="AL189" s="43"/>
    </row>
    <row r="190" spans="1:38" s="44" customFormat="1" ht="30" customHeight="1" x14ac:dyDescent="0.2">
      <c r="A190" s="6" t="s">
        <v>32</v>
      </c>
      <c r="B190" s="6"/>
      <c r="C190" s="82">
        <v>40900</v>
      </c>
      <c r="D190" s="83" t="s">
        <v>390</v>
      </c>
      <c r="E190" s="84"/>
      <c r="F190" s="85"/>
      <c r="G190" s="86"/>
      <c r="H190" s="129">
        <v>0</v>
      </c>
      <c r="I190" s="85">
        <f t="shared" si="45"/>
        <v>0</v>
      </c>
      <c r="J190" s="88"/>
      <c r="K190" s="89">
        <f t="shared" si="46"/>
        <v>0</v>
      </c>
      <c r="L190" s="34"/>
      <c r="M190" s="34">
        <f t="shared" si="49"/>
        <v>0</v>
      </c>
      <c r="N190" s="34"/>
      <c r="O190" s="34">
        <f t="shared" si="50"/>
        <v>0</v>
      </c>
      <c r="P190" s="34"/>
      <c r="Q190" s="34">
        <f t="shared" si="51"/>
        <v>0</v>
      </c>
      <c r="R190" s="34"/>
      <c r="S190" s="34">
        <f t="shared" si="52"/>
        <v>0</v>
      </c>
      <c r="T190" s="34"/>
      <c r="U190" s="34">
        <f t="shared" si="47"/>
        <v>0</v>
      </c>
      <c r="V190" s="34"/>
      <c r="W190" s="34">
        <f t="shared" si="54"/>
        <v>0</v>
      </c>
      <c r="X190" s="34"/>
      <c r="Y190" s="34">
        <f t="shared" si="48"/>
        <v>0</v>
      </c>
      <c r="Z190" s="34"/>
      <c r="AA190" s="34">
        <f t="shared" si="41"/>
        <v>0</v>
      </c>
      <c r="AB190" s="34"/>
      <c r="AC190" s="34">
        <f t="shared" si="44"/>
        <v>0</v>
      </c>
      <c r="AD190" s="35">
        <f t="shared" si="42"/>
        <v>0</v>
      </c>
      <c r="AE190" s="35">
        <f t="shared" si="38"/>
        <v>0</v>
      </c>
      <c r="AF190" s="35">
        <f t="shared" si="39"/>
        <v>0</v>
      </c>
      <c r="AG190" s="37">
        <f t="shared" si="40"/>
        <v>0</v>
      </c>
      <c r="AH190" s="38"/>
      <c r="AI190" s="40"/>
      <c r="AJ190" s="41">
        <f t="shared" si="43"/>
        <v>0</v>
      </c>
      <c r="AK190" s="118" t="str">
        <f>IF(COUNTIF(AK191:AK194,"MEDIDO")&lt;&gt;0,"MEDIDO","NÃO MEDIDO")</f>
        <v>NÃO MEDIDO</v>
      </c>
      <c r="AL190" s="43"/>
    </row>
    <row r="191" spans="1:38" s="44" customFormat="1" ht="38.25" customHeight="1" x14ac:dyDescent="0.2">
      <c r="A191" s="44" t="s">
        <v>36</v>
      </c>
      <c r="C191" s="82" t="s">
        <v>382</v>
      </c>
      <c r="D191" s="83" t="s">
        <v>383</v>
      </c>
      <c r="E191" s="84" t="s">
        <v>75</v>
      </c>
      <c r="F191" s="85">
        <v>200</v>
      </c>
      <c r="G191" s="86"/>
      <c r="H191" s="129">
        <v>0</v>
      </c>
      <c r="I191" s="85">
        <f t="shared" si="45"/>
        <v>200</v>
      </c>
      <c r="J191" s="88">
        <v>9.56</v>
      </c>
      <c r="K191" s="89">
        <f t="shared" si="46"/>
        <v>1912</v>
      </c>
      <c r="L191" s="34"/>
      <c r="M191" s="34">
        <f t="shared" si="49"/>
        <v>0</v>
      </c>
      <c r="N191" s="34"/>
      <c r="O191" s="34">
        <f t="shared" si="50"/>
        <v>0</v>
      </c>
      <c r="P191" s="34"/>
      <c r="Q191" s="34">
        <f t="shared" si="51"/>
        <v>0</v>
      </c>
      <c r="R191" s="34"/>
      <c r="S191" s="34">
        <f t="shared" si="52"/>
        <v>0</v>
      </c>
      <c r="T191" s="34"/>
      <c r="U191" s="34">
        <f t="shared" si="47"/>
        <v>0</v>
      </c>
      <c r="V191" s="34"/>
      <c r="W191" s="34">
        <f t="shared" si="54"/>
        <v>0</v>
      </c>
      <c r="X191" s="34"/>
      <c r="Y191" s="34">
        <f t="shared" si="48"/>
        <v>0</v>
      </c>
      <c r="Z191" s="34"/>
      <c r="AA191" s="34">
        <f t="shared" si="41"/>
        <v>0</v>
      </c>
      <c r="AB191" s="34"/>
      <c r="AC191" s="34">
        <f t="shared" si="44"/>
        <v>0</v>
      </c>
      <c r="AD191" s="35">
        <f t="shared" si="42"/>
        <v>0</v>
      </c>
      <c r="AE191" s="35">
        <f t="shared" si="38"/>
        <v>0</v>
      </c>
      <c r="AF191" s="35">
        <f t="shared" si="39"/>
        <v>200</v>
      </c>
      <c r="AG191" s="37">
        <f t="shared" si="40"/>
        <v>1912</v>
      </c>
      <c r="AH191" s="38"/>
      <c r="AI191" s="40"/>
      <c r="AJ191" s="41">
        <f t="shared" si="43"/>
        <v>0</v>
      </c>
      <c r="AK191" s="42" t="str">
        <f>IF(AJ191&lt;&gt;0,"MEDIDO","NÃO MEDIDO")</f>
        <v>NÃO MEDIDO</v>
      </c>
      <c r="AL191" s="43"/>
    </row>
    <row r="192" spans="1:38" s="44" customFormat="1" ht="54" customHeight="1" x14ac:dyDescent="0.2">
      <c r="A192" s="44" t="s">
        <v>36</v>
      </c>
      <c r="C192" s="82" t="s">
        <v>384</v>
      </c>
      <c r="D192" s="83" t="s">
        <v>385</v>
      </c>
      <c r="E192" s="84" t="s">
        <v>75</v>
      </c>
      <c r="F192" s="85">
        <v>100</v>
      </c>
      <c r="G192" s="86"/>
      <c r="H192" s="129">
        <v>0</v>
      </c>
      <c r="I192" s="85">
        <f t="shared" si="45"/>
        <v>100</v>
      </c>
      <c r="J192" s="88">
        <v>13.28</v>
      </c>
      <c r="K192" s="89">
        <f t="shared" si="46"/>
        <v>1328</v>
      </c>
      <c r="L192" s="34"/>
      <c r="M192" s="34">
        <f t="shared" si="49"/>
        <v>0</v>
      </c>
      <c r="N192" s="34"/>
      <c r="O192" s="34">
        <f t="shared" si="50"/>
        <v>0</v>
      </c>
      <c r="P192" s="34"/>
      <c r="Q192" s="34">
        <f t="shared" si="51"/>
        <v>0</v>
      </c>
      <c r="R192" s="34"/>
      <c r="S192" s="34">
        <f t="shared" si="52"/>
        <v>0</v>
      </c>
      <c r="T192" s="34"/>
      <c r="U192" s="34">
        <f t="shared" si="47"/>
        <v>0</v>
      </c>
      <c r="V192" s="34"/>
      <c r="W192" s="34">
        <f t="shared" si="54"/>
        <v>0</v>
      </c>
      <c r="X192" s="34"/>
      <c r="Y192" s="34">
        <f t="shared" si="48"/>
        <v>0</v>
      </c>
      <c r="Z192" s="34"/>
      <c r="AA192" s="34">
        <f t="shared" si="41"/>
        <v>0</v>
      </c>
      <c r="AB192" s="34"/>
      <c r="AC192" s="34">
        <f t="shared" si="44"/>
        <v>0</v>
      </c>
      <c r="AD192" s="35">
        <f t="shared" si="42"/>
        <v>0</v>
      </c>
      <c r="AE192" s="35">
        <f t="shared" si="38"/>
        <v>0</v>
      </c>
      <c r="AF192" s="35">
        <f t="shared" si="39"/>
        <v>100</v>
      </c>
      <c r="AG192" s="37">
        <f t="shared" si="40"/>
        <v>1328</v>
      </c>
      <c r="AH192" s="38"/>
      <c r="AI192" s="40"/>
      <c r="AJ192" s="41">
        <f t="shared" si="43"/>
        <v>0</v>
      </c>
      <c r="AK192" s="42" t="str">
        <f t="shared" ref="AK192:AK194" si="56">IF(AJ192&lt;&gt;0,"MEDIDO","NÃO MEDIDO")</f>
        <v>NÃO MEDIDO</v>
      </c>
      <c r="AL192" s="43"/>
    </row>
    <row r="193" spans="1:38" s="44" customFormat="1" ht="39.75" customHeight="1" x14ac:dyDescent="0.2">
      <c r="A193" s="44" t="s">
        <v>36</v>
      </c>
      <c r="C193" s="82" t="s">
        <v>386</v>
      </c>
      <c r="D193" s="83" t="s">
        <v>387</v>
      </c>
      <c r="E193" s="84" t="s">
        <v>60</v>
      </c>
      <c r="F193" s="85">
        <v>21</v>
      </c>
      <c r="G193" s="86"/>
      <c r="H193" s="129">
        <v>0</v>
      </c>
      <c r="I193" s="85">
        <f t="shared" si="45"/>
        <v>21</v>
      </c>
      <c r="J193" s="88">
        <v>19.34</v>
      </c>
      <c r="K193" s="89">
        <f t="shared" si="46"/>
        <v>406.14</v>
      </c>
      <c r="L193" s="34"/>
      <c r="M193" s="34">
        <f t="shared" si="49"/>
        <v>0</v>
      </c>
      <c r="N193" s="34"/>
      <c r="O193" s="34">
        <f t="shared" si="50"/>
        <v>0</v>
      </c>
      <c r="P193" s="34"/>
      <c r="Q193" s="34">
        <f t="shared" si="51"/>
        <v>0</v>
      </c>
      <c r="R193" s="34"/>
      <c r="S193" s="34">
        <f t="shared" si="52"/>
        <v>0</v>
      </c>
      <c r="T193" s="34"/>
      <c r="U193" s="34">
        <f t="shared" si="47"/>
        <v>0</v>
      </c>
      <c r="V193" s="34"/>
      <c r="W193" s="34">
        <f t="shared" si="54"/>
        <v>0</v>
      </c>
      <c r="X193" s="34"/>
      <c r="Y193" s="34">
        <f t="shared" si="48"/>
        <v>0</v>
      </c>
      <c r="Z193" s="34">
        <v>21</v>
      </c>
      <c r="AA193" s="34">
        <f t="shared" si="41"/>
        <v>406.14</v>
      </c>
      <c r="AB193" s="34"/>
      <c r="AC193" s="34">
        <f t="shared" si="44"/>
        <v>0</v>
      </c>
      <c r="AD193" s="35">
        <f t="shared" si="42"/>
        <v>21</v>
      </c>
      <c r="AE193" s="35">
        <f t="shared" si="38"/>
        <v>406.14</v>
      </c>
      <c r="AF193" s="35">
        <f t="shared" si="39"/>
        <v>0</v>
      </c>
      <c r="AG193" s="37">
        <f t="shared" si="40"/>
        <v>0</v>
      </c>
      <c r="AH193" s="38"/>
      <c r="AI193" s="40"/>
      <c r="AJ193" s="41">
        <f t="shared" si="43"/>
        <v>0</v>
      </c>
      <c r="AK193" s="42" t="str">
        <f t="shared" si="56"/>
        <v>NÃO MEDIDO</v>
      </c>
      <c r="AL193" s="43"/>
    </row>
    <row r="194" spans="1:38" s="44" customFormat="1" ht="30" customHeight="1" x14ac:dyDescent="0.2">
      <c r="A194" s="44" t="s">
        <v>36</v>
      </c>
      <c r="C194" s="82" t="s">
        <v>388</v>
      </c>
      <c r="D194" s="83" t="s">
        <v>389</v>
      </c>
      <c r="E194" s="84" t="s">
        <v>60</v>
      </c>
      <c r="F194" s="85">
        <v>20</v>
      </c>
      <c r="G194" s="86"/>
      <c r="H194" s="129">
        <v>0</v>
      </c>
      <c r="I194" s="85">
        <f t="shared" si="45"/>
        <v>20</v>
      </c>
      <c r="J194" s="88">
        <v>51.29</v>
      </c>
      <c r="K194" s="89">
        <f t="shared" si="46"/>
        <v>1025.8</v>
      </c>
      <c r="L194" s="34"/>
      <c r="M194" s="34">
        <f t="shared" si="49"/>
        <v>0</v>
      </c>
      <c r="N194" s="34"/>
      <c r="O194" s="34">
        <f t="shared" si="50"/>
        <v>0</v>
      </c>
      <c r="P194" s="34"/>
      <c r="Q194" s="34">
        <f t="shared" si="51"/>
        <v>0</v>
      </c>
      <c r="R194" s="34"/>
      <c r="S194" s="34">
        <f t="shared" si="52"/>
        <v>0</v>
      </c>
      <c r="T194" s="34"/>
      <c r="U194" s="34">
        <f t="shared" si="47"/>
        <v>0</v>
      </c>
      <c r="V194" s="34"/>
      <c r="W194" s="34">
        <f t="shared" si="54"/>
        <v>0</v>
      </c>
      <c r="X194" s="34"/>
      <c r="Y194" s="34">
        <f t="shared" si="48"/>
        <v>0</v>
      </c>
      <c r="Z194" s="34">
        <v>20</v>
      </c>
      <c r="AA194" s="34">
        <f t="shared" si="41"/>
        <v>1025.8</v>
      </c>
      <c r="AB194" s="34"/>
      <c r="AC194" s="34">
        <f t="shared" si="44"/>
        <v>0</v>
      </c>
      <c r="AD194" s="35">
        <f t="shared" si="42"/>
        <v>20</v>
      </c>
      <c r="AE194" s="35">
        <f t="shared" si="38"/>
        <v>1025.8</v>
      </c>
      <c r="AF194" s="35">
        <f t="shared" si="39"/>
        <v>0</v>
      </c>
      <c r="AG194" s="37">
        <f t="shared" si="40"/>
        <v>0</v>
      </c>
      <c r="AH194" s="38"/>
      <c r="AI194" s="40"/>
      <c r="AJ194" s="41">
        <f t="shared" si="43"/>
        <v>0</v>
      </c>
      <c r="AK194" s="42" t="str">
        <f t="shared" si="56"/>
        <v>NÃO MEDIDO</v>
      </c>
      <c r="AL194" s="43"/>
    </row>
    <row r="195" spans="1:38" s="44" customFormat="1" ht="30" customHeight="1" x14ac:dyDescent="0.2">
      <c r="A195" s="6" t="s">
        <v>32</v>
      </c>
      <c r="B195" s="6"/>
      <c r="C195" s="82">
        <v>11</v>
      </c>
      <c r="D195" s="83" t="s">
        <v>192</v>
      </c>
      <c r="E195" s="84"/>
      <c r="F195" s="85"/>
      <c r="G195" s="85"/>
      <c r="H195" s="129">
        <v>0</v>
      </c>
      <c r="I195" s="85">
        <f t="shared" si="45"/>
        <v>0</v>
      </c>
      <c r="J195" s="88"/>
      <c r="K195" s="89">
        <f t="shared" si="46"/>
        <v>0</v>
      </c>
      <c r="L195" s="34"/>
      <c r="M195" s="34">
        <f t="shared" si="49"/>
        <v>0</v>
      </c>
      <c r="N195" s="34"/>
      <c r="O195" s="34">
        <f t="shared" si="50"/>
        <v>0</v>
      </c>
      <c r="P195" s="34"/>
      <c r="Q195" s="34">
        <f t="shared" si="51"/>
        <v>0</v>
      </c>
      <c r="R195" s="34"/>
      <c r="S195" s="34">
        <f t="shared" si="52"/>
        <v>0</v>
      </c>
      <c r="T195" s="34"/>
      <c r="U195" s="34">
        <f t="shared" si="47"/>
        <v>0</v>
      </c>
      <c r="V195" s="69"/>
      <c r="W195" s="34">
        <f t="shared" si="54"/>
        <v>0</v>
      </c>
      <c r="X195" s="34"/>
      <c r="Y195" s="34">
        <f t="shared" si="48"/>
        <v>0</v>
      </c>
      <c r="Z195" s="34"/>
      <c r="AA195" s="34">
        <f t="shared" si="41"/>
        <v>0</v>
      </c>
      <c r="AB195" s="34"/>
      <c r="AC195" s="34">
        <f t="shared" si="44"/>
        <v>0</v>
      </c>
      <c r="AD195" s="35">
        <f t="shared" si="42"/>
        <v>0</v>
      </c>
      <c r="AE195" s="35">
        <f t="shared" si="38"/>
        <v>0</v>
      </c>
      <c r="AF195" s="35">
        <f t="shared" si="39"/>
        <v>0</v>
      </c>
      <c r="AG195" s="37">
        <f t="shared" si="40"/>
        <v>0</v>
      </c>
      <c r="AH195" s="38"/>
      <c r="AI195" s="40"/>
      <c r="AJ195" s="41">
        <f t="shared" si="43"/>
        <v>0</v>
      </c>
      <c r="AK195" s="118" t="str">
        <f>IF(COUNTIF(AK196:AK199,"MEDIDO")&lt;&gt;0,"MEDIDO","NÃO MEDIDO")</f>
        <v>MEDIDO</v>
      </c>
      <c r="AL195" s="43"/>
    </row>
    <row r="196" spans="1:38" s="44" customFormat="1" ht="30" customHeight="1" x14ac:dyDescent="0.2">
      <c r="A196" s="6" t="s">
        <v>32</v>
      </c>
      <c r="B196" s="6"/>
      <c r="C196" s="82">
        <v>110100</v>
      </c>
      <c r="D196" s="83" t="s">
        <v>193</v>
      </c>
      <c r="E196" s="84"/>
      <c r="F196" s="85"/>
      <c r="G196" s="85"/>
      <c r="H196" s="129">
        <v>0</v>
      </c>
      <c r="I196" s="85">
        <f t="shared" si="45"/>
        <v>0</v>
      </c>
      <c r="J196" s="88"/>
      <c r="K196" s="89">
        <f t="shared" si="46"/>
        <v>0</v>
      </c>
      <c r="L196" s="34"/>
      <c r="M196" s="34">
        <f t="shared" si="49"/>
        <v>0</v>
      </c>
      <c r="N196" s="34"/>
      <c r="O196" s="34">
        <f t="shared" si="50"/>
        <v>0</v>
      </c>
      <c r="P196" s="34"/>
      <c r="Q196" s="34">
        <f t="shared" si="51"/>
        <v>0</v>
      </c>
      <c r="R196" s="34"/>
      <c r="S196" s="34">
        <f t="shared" si="52"/>
        <v>0</v>
      </c>
      <c r="T196" s="34"/>
      <c r="U196" s="34">
        <f t="shared" si="47"/>
        <v>0</v>
      </c>
      <c r="V196" s="69"/>
      <c r="W196" s="34">
        <f t="shared" si="54"/>
        <v>0</v>
      </c>
      <c r="X196" s="34"/>
      <c r="Y196" s="34">
        <f t="shared" si="48"/>
        <v>0</v>
      </c>
      <c r="Z196" s="34"/>
      <c r="AA196" s="34">
        <f t="shared" si="41"/>
        <v>0</v>
      </c>
      <c r="AB196" s="34"/>
      <c r="AC196" s="34">
        <f t="shared" si="44"/>
        <v>0</v>
      </c>
      <c r="AD196" s="35">
        <f t="shared" si="42"/>
        <v>0</v>
      </c>
      <c r="AE196" s="35">
        <f t="shared" si="38"/>
        <v>0</v>
      </c>
      <c r="AF196" s="35">
        <f t="shared" si="39"/>
        <v>0</v>
      </c>
      <c r="AG196" s="37">
        <f t="shared" si="40"/>
        <v>0</v>
      </c>
      <c r="AH196" s="38"/>
      <c r="AI196" s="40"/>
      <c r="AJ196" s="41">
        <f t="shared" si="43"/>
        <v>0</v>
      </c>
      <c r="AK196" s="118" t="str">
        <f>IF(COUNTIF(AK197:AK199,"MEDIDO")&lt;&gt;0,"MEDIDO","NÃO MEDIDO")</f>
        <v>MEDIDO</v>
      </c>
      <c r="AL196" s="43"/>
    </row>
    <row r="197" spans="1:38" s="44" customFormat="1" ht="59.25" customHeight="1" x14ac:dyDescent="0.2">
      <c r="A197" s="44" t="s">
        <v>36</v>
      </c>
      <c r="C197" s="82" t="s">
        <v>391</v>
      </c>
      <c r="D197" s="83" t="s">
        <v>392</v>
      </c>
      <c r="E197" s="84" t="s">
        <v>57</v>
      </c>
      <c r="F197" s="85">
        <v>253</v>
      </c>
      <c r="G197" s="86"/>
      <c r="H197" s="129">
        <v>-114.63</v>
      </c>
      <c r="I197" s="85">
        <f t="shared" si="45"/>
        <v>138.37</v>
      </c>
      <c r="J197" s="88">
        <v>39.299999999999997</v>
      </c>
      <c r="K197" s="89">
        <f t="shared" si="46"/>
        <v>5437.94</v>
      </c>
      <c r="L197" s="34"/>
      <c r="M197" s="34">
        <f t="shared" si="49"/>
        <v>0</v>
      </c>
      <c r="N197" s="34"/>
      <c r="O197" s="34">
        <f t="shared" si="50"/>
        <v>0</v>
      </c>
      <c r="P197" s="34"/>
      <c r="Q197" s="34">
        <f t="shared" si="51"/>
        <v>0</v>
      </c>
      <c r="R197" s="34"/>
      <c r="S197" s="34">
        <f t="shared" si="52"/>
        <v>0</v>
      </c>
      <c r="T197" s="34">
        <v>84.71</v>
      </c>
      <c r="U197" s="34">
        <f t="shared" si="47"/>
        <v>3329.1</v>
      </c>
      <c r="V197" s="34"/>
      <c r="W197" s="34">
        <f t="shared" si="54"/>
        <v>0</v>
      </c>
      <c r="X197" s="34">
        <v>53.66</v>
      </c>
      <c r="Y197" s="34">
        <f t="shared" si="48"/>
        <v>2108.84</v>
      </c>
      <c r="Z197" s="34"/>
      <c r="AA197" s="34">
        <f t="shared" si="41"/>
        <v>0</v>
      </c>
      <c r="AB197" s="34"/>
      <c r="AC197" s="34">
        <f t="shared" si="44"/>
        <v>0</v>
      </c>
      <c r="AD197" s="35">
        <f t="shared" si="42"/>
        <v>138.37</v>
      </c>
      <c r="AE197" s="35">
        <f t="shared" si="38"/>
        <v>5437.94</v>
      </c>
      <c r="AF197" s="35">
        <f t="shared" si="39"/>
        <v>0</v>
      </c>
      <c r="AG197" s="37">
        <f t="shared" si="40"/>
        <v>0</v>
      </c>
      <c r="AH197" s="38"/>
      <c r="AI197" s="40"/>
      <c r="AJ197" s="41">
        <f t="shared" si="43"/>
        <v>0</v>
      </c>
      <c r="AK197" s="42" t="str">
        <f t="shared" ref="AK197:AK199" si="57">IF(AJ197&lt;&gt;0,"MEDIDO","NÃO MEDIDO")</f>
        <v>NÃO MEDIDO</v>
      </c>
      <c r="AL197" s="43"/>
    </row>
    <row r="198" spans="1:38" s="44" customFormat="1" ht="39" customHeight="1" x14ac:dyDescent="0.2">
      <c r="A198" s="44" t="s">
        <v>36</v>
      </c>
      <c r="C198" s="82" t="s">
        <v>393</v>
      </c>
      <c r="D198" s="83" t="s">
        <v>394</v>
      </c>
      <c r="E198" s="84" t="s">
        <v>57</v>
      </c>
      <c r="F198" s="85">
        <v>183.5</v>
      </c>
      <c r="G198" s="85">
        <v>271.91000000000003</v>
      </c>
      <c r="H198" s="129">
        <v>0</v>
      </c>
      <c r="I198" s="85">
        <f t="shared" si="45"/>
        <v>455.41</v>
      </c>
      <c r="J198" s="88">
        <v>28.49</v>
      </c>
      <c r="K198" s="89">
        <f t="shared" si="46"/>
        <v>12974.64</v>
      </c>
      <c r="L198" s="34"/>
      <c r="M198" s="34">
        <f t="shared" si="49"/>
        <v>0</v>
      </c>
      <c r="N198" s="34"/>
      <c r="O198" s="34">
        <f t="shared" si="50"/>
        <v>0</v>
      </c>
      <c r="P198" s="34"/>
      <c r="Q198" s="34">
        <f t="shared" si="51"/>
        <v>0</v>
      </c>
      <c r="R198" s="34"/>
      <c r="S198" s="34">
        <f t="shared" si="52"/>
        <v>0</v>
      </c>
      <c r="T198" s="34"/>
      <c r="U198" s="34">
        <f t="shared" si="47"/>
        <v>0</v>
      </c>
      <c r="V198" s="69">
        <v>57.02</v>
      </c>
      <c r="W198" s="34">
        <f t="shared" si="54"/>
        <v>1624.5</v>
      </c>
      <c r="X198" s="34">
        <v>126.48</v>
      </c>
      <c r="Y198" s="34">
        <f t="shared" si="48"/>
        <v>3603.42</v>
      </c>
      <c r="Z198" s="34"/>
      <c r="AA198" s="34">
        <f t="shared" si="41"/>
        <v>0</v>
      </c>
      <c r="AB198" s="34">
        <v>271.91000000000003</v>
      </c>
      <c r="AC198" s="34">
        <f t="shared" si="44"/>
        <v>7746.72</v>
      </c>
      <c r="AD198" s="35">
        <f t="shared" si="42"/>
        <v>455.41</v>
      </c>
      <c r="AE198" s="35">
        <f t="shared" si="38"/>
        <v>12974.64</v>
      </c>
      <c r="AF198" s="35">
        <f t="shared" si="39"/>
        <v>0</v>
      </c>
      <c r="AG198" s="37">
        <f t="shared" si="40"/>
        <v>0</v>
      </c>
      <c r="AH198" s="38"/>
      <c r="AI198" s="40"/>
      <c r="AJ198" s="41">
        <f t="shared" si="43"/>
        <v>271.91000000000003</v>
      </c>
      <c r="AK198" s="42" t="str">
        <f t="shared" si="57"/>
        <v>MEDIDO</v>
      </c>
      <c r="AL198" s="43"/>
    </row>
    <row r="199" spans="1:38" s="44" customFormat="1" ht="50.25" customHeight="1" x14ac:dyDescent="0.2">
      <c r="A199" s="44" t="s">
        <v>36</v>
      </c>
      <c r="C199" s="82" t="s">
        <v>395</v>
      </c>
      <c r="D199" s="83" t="s">
        <v>396</v>
      </c>
      <c r="E199" s="84" t="s">
        <v>57</v>
      </c>
      <c r="F199" s="85">
        <v>1375</v>
      </c>
      <c r="G199" s="85">
        <v>642.05999999999995</v>
      </c>
      <c r="H199" s="129">
        <v>0</v>
      </c>
      <c r="I199" s="85">
        <f t="shared" si="45"/>
        <v>2017.06</v>
      </c>
      <c r="J199" s="88">
        <v>32.25</v>
      </c>
      <c r="K199" s="89">
        <f t="shared" si="46"/>
        <v>65050.19</v>
      </c>
      <c r="L199" s="34"/>
      <c r="M199" s="34">
        <f t="shared" si="49"/>
        <v>0</v>
      </c>
      <c r="N199" s="34"/>
      <c r="O199" s="34">
        <f t="shared" si="50"/>
        <v>0</v>
      </c>
      <c r="P199" s="34"/>
      <c r="Q199" s="34">
        <f t="shared" si="51"/>
        <v>0</v>
      </c>
      <c r="R199" s="34"/>
      <c r="S199" s="34">
        <f t="shared" si="52"/>
        <v>0</v>
      </c>
      <c r="T199" s="34"/>
      <c r="U199" s="34">
        <f t="shared" si="47"/>
        <v>0</v>
      </c>
      <c r="V199" s="69">
        <v>822.89</v>
      </c>
      <c r="W199" s="34">
        <f t="shared" si="54"/>
        <v>26538.2</v>
      </c>
      <c r="X199" s="34"/>
      <c r="Y199" s="34">
        <f t="shared" si="48"/>
        <v>0</v>
      </c>
      <c r="Z199" s="34">
        <v>552.11</v>
      </c>
      <c r="AA199" s="34">
        <f t="shared" si="41"/>
        <v>17805.55</v>
      </c>
      <c r="AB199" s="34">
        <v>642.05999999999995</v>
      </c>
      <c r="AC199" s="34">
        <f t="shared" si="44"/>
        <v>20706.439999999999</v>
      </c>
      <c r="AD199" s="35">
        <f t="shared" si="42"/>
        <v>2017.06</v>
      </c>
      <c r="AE199" s="35">
        <f t="shared" si="38"/>
        <v>65050.19</v>
      </c>
      <c r="AF199" s="35">
        <f t="shared" si="39"/>
        <v>0</v>
      </c>
      <c r="AG199" s="37">
        <f t="shared" si="40"/>
        <v>0</v>
      </c>
      <c r="AH199" s="38"/>
      <c r="AI199" s="40"/>
      <c r="AJ199" s="41">
        <f t="shared" si="43"/>
        <v>642.05999999999995</v>
      </c>
      <c r="AK199" s="42" t="str">
        <f t="shared" si="57"/>
        <v>MEDIDO</v>
      </c>
      <c r="AL199" s="43"/>
    </row>
    <row r="200" spans="1:38" s="44" customFormat="1" ht="30" customHeight="1" x14ac:dyDescent="0.2">
      <c r="A200" s="6" t="s">
        <v>32</v>
      </c>
      <c r="B200" s="6"/>
      <c r="C200" s="82">
        <v>14</v>
      </c>
      <c r="D200" s="83" t="s">
        <v>197</v>
      </c>
      <c r="E200" s="84"/>
      <c r="F200" s="85"/>
      <c r="G200" s="85"/>
      <c r="H200" s="129">
        <v>0</v>
      </c>
      <c r="I200" s="85">
        <f t="shared" si="45"/>
        <v>0</v>
      </c>
      <c r="J200" s="88"/>
      <c r="K200" s="89">
        <f t="shared" si="46"/>
        <v>0</v>
      </c>
      <c r="L200" s="34"/>
      <c r="M200" s="34">
        <f t="shared" si="49"/>
        <v>0</v>
      </c>
      <c r="N200" s="34"/>
      <c r="O200" s="34">
        <f t="shared" si="50"/>
        <v>0</v>
      </c>
      <c r="P200" s="34"/>
      <c r="Q200" s="34">
        <f t="shared" si="51"/>
        <v>0</v>
      </c>
      <c r="R200" s="34"/>
      <c r="S200" s="34">
        <f t="shared" si="52"/>
        <v>0</v>
      </c>
      <c r="T200" s="34"/>
      <c r="U200" s="34">
        <f t="shared" si="47"/>
        <v>0</v>
      </c>
      <c r="V200" s="69"/>
      <c r="W200" s="34">
        <f t="shared" si="54"/>
        <v>0</v>
      </c>
      <c r="X200" s="34"/>
      <c r="Y200" s="34">
        <f t="shared" si="48"/>
        <v>0</v>
      </c>
      <c r="Z200" s="34"/>
      <c r="AA200" s="34">
        <f t="shared" si="41"/>
        <v>0</v>
      </c>
      <c r="AB200" s="34"/>
      <c r="AC200" s="34">
        <f t="shared" si="44"/>
        <v>0</v>
      </c>
      <c r="AD200" s="35">
        <f t="shared" si="42"/>
        <v>0</v>
      </c>
      <c r="AE200" s="35">
        <f t="shared" si="38"/>
        <v>0</v>
      </c>
      <c r="AF200" s="35">
        <f t="shared" si="39"/>
        <v>0</v>
      </c>
      <c r="AG200" s="37">
        <f t="shared" si="40"/>
        <v>0</v>
      </c>
      <c r="AH200" s="38"/>
      <c r="AI200" s="40"/>
      <c r="AJ200" s="41">
        <f t="shared" si="43"/>
        <v>0</v>
      </c>
      <c r="AK200" s="118" t="str">
        <f>IF(COUNTIF(AK201:AK210,"MEDIDO")&lt;&gt;0,"MEDIDO","NÃO MEDIDO")</f>
        <v>NÃO MEDIDO</v>
      </c>
      <c r="AL200" s="43"/>
    </row>
    <row r="201" spans="1:38" s="44" customFormat="1" ht="30" customHeight="1" x14ac:dyDescent="0.2">
      <c r="A201" s="6" t="s">
        <v>32</v>
      </c>
      <c r="B201" s="6"/>
      <c r="C201" s="82">
        <v>140100</v>
      </c>
      <c r="D201" s="83" t="s">
        <v>194</v>
      </c>
      <c r="E201" s="84"/>
      <c r="F201" s="85"/>
      <c r="G201" s="86"/>
      <c r="H201" s="129">
        <v>0</v>
      </c>
      <c r="I201" s="85">
        <f t="shared" si="45"/>
        <v>0</v>
      </c>
      <c r="J201" s="88"/>
      <c r="K201" s="89">
        <f t="shared" si="46"/>
        <v>0</v>
      </c>
      <c r="L201" s="34"/>
      <c r="M201" s="34">
        <f t="shared" si="49"/>
        <v>0</v>
      </c>
      <c r="N201" s="34"/>
      <c r="O201" s="34">
        <f t="shared" si="50"/>
        <v>0</v>
      </c>
      <c r="P201" s="34"/>
      <c r="Q201" s="34">
        <f t="shared" si="51"/>
        <v>0</v>
      </c>
      <c r="R201" s="34"/>
      <c r="S201" s="34">
        <f t="shared" si="52"/>
        <v>0</v>
      </c>
      <c r="T201" s="34"/>
      <c r="U201" s="34">
        <f t="shared" si="47"/>
        <v>0</v>
      </c>
      <c r="V201" s="34"/>
      <c r="W201" s="34">
        <f t="shared" si="54"/>
        <v>0</v>
      </c>
      <c r="X201" s="34"/>
      <c r="Y201" s="34">
        <f t="shared" si="48"/>
        <v>0</v>
      </c>
      <c r="Z201" s="34"/>
      <c r="AA201" s="34">
        <f t="shared" si="41"/>
        <v>0</v>
      </c>
      <c r="AB201" s="34"/>
      <c r="AC201" s="34">
        <f t="shared" si="44"/>
        <v>0</v>
      </c>
      <c r="AD201" s="35">
        <f t="shared" si="42"/>
        <v>0</v>
      </c>
      <c r="AE201" s="35">
        <f t="shared" si="38"/>
        <v>0</v>
      </c>
      <c r="AF201" s="35">
        <f t="shared" si="39"/>
        <v>0</v>
      </c>
      <c r="AG201" s="37">
        <f t="shared" si="40"/>
        <v>0</v>
      </c>
      <c r="AH201" s="38"/>
      <c r="AI201" s="40"/>
      <c r="AJ201" s="41">
        <f t="shared" si="43"/>
        <v>0</v>
      </c>
      <c r="AK201" s="118" t="str">
        <f>IF(COUNTIF(AK202,"MEDIDO")&lt;&gt;0,"MEDIDO","NÃO MEDIDO")</f>
        <v>NÃO MEDIDO</v>
      </c>
      <c r="AL201" s="43"/>
    </row>
    <row r="202" spans="1:38" s="44" customFormat="1" ht="30" customHeight="1" x14ac:dyDescent="0.2">
      <c r="A202" s="44" t="s">
        <v>36</v>
      </c>
      <c r="C202" s="82" t="s">
        <v>195</v>
      </c>
      <c r="D202" s="83" t="s">
        <v>397</v>
      </c>
      <c r="E202" s="84" t="s">
        <v>57</v>
      </c>
      <c r="F202" s="85">
        <v>410</v>
      </c>
      <c r="G202" s="86"/>
      <c r="H202" s="129">
        <v>0</v>
      </c>
      <c r="I202" s="85">
        <f t="shared" si="45"/>
        <v>410</v>
      </c>
      <c r="J202" s="88">
        <v>7.8</v>
      </c>
      <c r="K202" s="89">
        <f t="shared" si="46"/>
        <v>3198</v>
      </c>
      <c r="L202" s="34"/>
      <c r="M202" s="34">
        <f t="shared" si="49"/>
        <v>0</v>
      </c>
      <c r="N202" s="34"/>
      <c r="O202" s="34">
        <f t="shared" si="50"/>
        <v>0</v>
      </c>
      <c r="P202" s="34"/>
      <c r="Q202" s="34">
        <f t="shared" si="51"/>
        <v>0</v>
      </c>
      <c r="R202" s="34">
        <v>29.16</v>
      </c>
      <c r="S202" s="34">
        <f>ROUND(R202*$J202,2)</f>
        <v>227.45</v>
      </c>
      <c r="T202" s="34">
        <v>276.2</v>
      </c>
      <c r="U202" s="34">
        <f t="shared" si="47"/>
        <v>2154.36</v>
      </c>
      <c r="V202" s="34"/>
      <c r="W202" s="34">
        <f t="shared" si="54"/>
        <v>0</v>
      </c>
      <c r="X202" s="34"/>
      <c r="Y202" s="34">
        <f t="shared" si="48"/>
        <v>0</v>
      </c>
      <c r="Z202" s="34"/>
      <c r="AA202" s="34">
        <f t="shared" si="41"/>
        <v>0</v>
      </c>
      <c r="AB202" s="34"/>
      <c r="AC202" s="34">
        <f t="shared" si="44"/>
        <v>0</v>
      </c>
      <c r="AD202" s="35">
        <f t="shared" si="42"/>
        <v>305.36</v>
      </c>
      <c r="AE202" s="35">
        <f t="shared" si="38"/>
        <v>2381.81</v>
      </c>
      <c r="AF202" s="35">
        <f t="shared" si="39"/>
        <v>104.64</v>
      </c>
      <c r="AG202" s="37">
        <f t="shared" si="40"/>
        <v>816.19</v>
      </c>
      <c r="AH202" s="38"/>
      <c r="AI202" s="40"/>
      <c r="AJ202" s="41">
        <f t="shared" si="43"/>
        <v>0</v>
      </c>
      <c r="AK202" s="42" t="str">
        <f>IF(AJ202&lt;&gt;0,"MEDIDO","NÃO MEDIDO")</f>
        <v>NÃO MEDIDO</v>
      </c>
      <c r="AL202" s="43"/>
    </row>
    <row r="203" spans="1:38" s="44" customFormat="1" ht="30" customHeight="1" x14ac:dyDescent="0.2">
      <c r="A203" s="6" t="s">
        <v>32</v>
      </c>
      <c r="B203" s="6"/>
      <c r="C203" s="82">
        <v>140200</v>
      </c>
      <c r="D203" s="83" t="s">
        <v>196</v>
      </c>
      <c r="E203" s="84"/>
      <c r="F203" s="85"/>
      <c r="G203" s="86"/>
      <c r="H203" s="129">
        <v>0</v>
      </c>
      <c r="I203" s="85">
        <f t="shared" si="45"/>
        <v>0</v>
      </c>
      <c r="J203" s="88"/>
      <c r="K203" s="89">
        <f t="shared" si="46"/>
        <v>0</v>
      </c>
      <c r="L203" s="34"/>
      <c r="M203" s="34">
        <f t="shared" si="49"/>
        <v>0</v>
      </c>
      <c r="N203" s="34"/>
      <c r="O203" s="34">
        <f t="shared" si="50"/>
        <v>0</v>
      </c>
      <c r="P203" s="34"/>
      <c r="Q203" s="34">
        <f t="shared" si="51"/>
        <v>0</v>
      </c>
      <c r="R203" s="34"/>
      <c r="S203" s="34">
        <f t="shared" si="52"/>
        <v>0</v>
      </c>
      <c r="T203" s="34"/>
      <c r="U203" s="34">
        <f t="shared" si="47"/>
        <v>0</v>
      </c>
      <c r="V203" s="34"/>
      <c r="W203" s="34">
        <f t="shared" si="54"/>
        <v>0</v>
      </c>
      <c r="X203" s="34"/>
      <c r="Y203" s="34">
        <f t="shared" si="48"/>
        <v>0</v>
      </c>
      <c r="Z203" s="34"/>
      <c r="AA203" s="34">
        <f t="shared" si="41"/>
        <v>0</v>
      </c>
      <c r="AB203" s="34"/>
      <c r="AC203" s="34">
        <f t="shared" si="44"/>
        <v>0</v>
      </c>
      <c r="AD203" s="35">
        <f t="shared" si="42"/>
        <v>0</v>
      </c>
      <c r="AE203" s="35">
        <f t="shared" si="38"/>
        <v>0</v>
      </c>
      <c r="AF203" s="35">
        <f t="shared" si="39"/>
        <v>0</v>
      </c>
      <c r="AG203" s="37">
        <f t="shared" si="40"/>
        <v>0</v>
      </c>
      <c r="AH203" s="38"/>
      <c r="AI203" s="40"/>
      <c r="AJ203" s="41">
        <f t="shared" si="43"/>
        <v>0</v>
      </c>
      <c r="AK203" s="118" t="str">
        <f>IF(COUNTIF(AK204,"MEDIDO")&lt;&gt;0,"MEDIDO","NÃO MEDIDO")</f>
        <v>NÃO MEDIDO</v>
      </c>
      <c r="AL203" s="43"/>
    </row>
    <row r="204" spans="1:38" s="44" customFormat="1" ht="30" customHeight="1" x14ac:dyDescent="0.2">
      <c r="A204" s="44" t="s">
        <v>36</v>
      </c>
      <c r="C204" s="82" t="s">
        <v>398</v>
      </c>
      <c r="D204" s="83" t="s">
        <v>585</v>
      </c>
      <c r="E204" s="84" t="s">
        <v>57</v>
      </c>
      <c r="F204" s="85">
        <v>244</v>
      </c>
      <c r="G204" s="86"/>
      <c r="H204" s="129">
        <v>0</v>
      </c>
      <c r="I204" s="85">
        <f t="shared" si="45"/>
        <v>244</v>
      </c>
      <c r="J204" s="88">
        <v>42.06</v>
      </c>
      <c r="K204" s="89">
        <f t="shared" si="46"/>
        <v>10262.64</v>
      </c>
      <c r="L204" s="34"/>
      <c r="M204" s="34">
        <f t="shared" si="49"/>
        <v>0</v>
      </c>
      <c r="N204" s="34"/>
      <c r="O204" s="34">
        <f t="shared" si="50"/>
        <v>0</v>
      </c>
      <c r="P204" s="34"/>
      <c r="Q204" s="34">
        <f t="shared" si="51"/>
        <v>0</v>
      </c>
      <c r="R204" s="34"/>
      <c r="S204" s="34">
        <f t="shared" si="52"/>
        <v>0</v>
      </c>
      <c r="T204" s="34">
        <v>191.49</v>
      </c>
      <c r="U204" s="34">
        <f t="shared" si="47"/>
        <v>8054.07</v>
      </c>
      <c r="V204" s="34"/>
      <c r="W204" s="34">
        <f t="shared" si="54"/>
        <v>0</v>
      </c>
      <c r="X204" s="34"/>
      <c r="Y204" s="34">
        <f t="shared" si="48"/>
        <v>0</v>
      </c>
      <c r="Z204" s="34"/>
      <c r="AA204" s="34">
        <f t="shared" si="41"/>
        <v>0</v>
      </c>
      <c r="AB204" s="34"/>
      <c r="AC204" s="34">
        <f t="shared" si="44"/>
        <v>0</v>
      </c>
      <c r="AD204" s="35">
        <f t="shared" si="42"/>
        <v>191.49</v>
      </c>
      <c r="AE204" s="35">
        <f t="shared" si="38"/>
        <v>8054.07</v>
      </c>
      <c r="AF204" s="35">
        <f t="shared" si="39"/>
        <v>52.51</v>
      </c>
      <c r="AG204" s="37">
        <f t="shared" si="40"/>
        <v>2208.5700000000002</v>
      </c>
      <c r="AH204" s="38"/>
      <c r="AI204" s="40"/>
      <c r="AJ204" s="41">
        <f t="shared" si="43"/>
        <v>0</v>
      </c>
      <c r="AK204" s="42" t="str">
        <f t="shared" ref="AK204" si="58">IF(AJ204&lt;&gt;0,"MEDIDO","NÃO MEDIDO")</f>
        <v>NÃO MEDIDO</v>
      </c>
      <c r="AL204" s="43"/>
    </row>
    <row r="205" spans="1:38" s="44" customFormat="1" ht="30" customHeight="1" x14ac:dyDescent="0.2">
      <c r="A205" s="6" t="s">
        <v>32</v>
      </c>
      <c r="B205" s="6"/>
      <c r="C205" s="82" t="s">
        <v>399</v>
      </c>
      <c r="D205" s="83" t="s">
        <v>407</v>
      </c>
      <c r="E205" s="84"/>
      <c r="F205" s="85"/>
      <c r="G205" s="85"/>
      <c r="H205" s="129">
        <v>0</v>
      </c>
      <c r="I205" s="85">
        <f t="shared" si="45"/>
        <v>0</v>
      </c>
      <c r="J205" s="88"/>
      <c r="K205" s="89">
        <f t="shared" si="46"/>
        <v>0</v>
      </c>
      <c r="L205" s="34"/>
      <c r="M205" s="34">
        <f t="shared" si="49"/>
        <v>0</v>
      </c>
      <c r="N205" s="34"/>
      <c r="O205" s="34">
        <f t="shared" si="50"/>
        <v>0</v>
      </c>
      <c r="P205" s="34"/>
      <c r="Q205" s="34">
        <f t="shared" si="51"/>
        <v>0</v>
      </c>
      <c r="R205" s="34"/>
      <c r="S205" s="34">
        <f t="shared" si="52"/>
        <v>0</v>
      </c>
      <c r="T205" s="34"/>
      <c r="U205" s="34">
        <f t="shared" si="47"/>
        <v>0</v>
      </c>
      <c r="V205" s="69"/>
      <c r="W205" s="34">
        <f t="shared" si="54"/>
        <v>0</v>
      </c>
      <c r="X205" s="34"/>
      <c r="Y205" s="34">
        <f t="shared" si="48"/>
        <v>0</v>
      </c>
      <c r="Z205" s="34"/>
      <c r="AA205" s="34">
        <f t="shared" si="41"/>
        <v>0</v>
      </c>
      <c r="AB205" s="34"/>
      <c r="AC205" s="34">
        <f t="shared" si="44"/>
        <v>0</v>
      </c>
      <c r="AD205" s="35">
        <f t="shared" si="42"/>
        <v>0</v>
      </c>
      <c r="AE205" s="35">
        <f t="shared" si="38"/>
        <v>0</v>
      </c>
      <c r="AF205" s="35">
        <f t="shared" si="39"/>
        <v>0</v>
      </c>
      <c r="AG205" s="37">
        <f t="shared" si="40"/>
        <v>0</v>
      </c>
      <c r="AH205" s="38"/>
      <c r="AI205" s="40"/>
      <c r="AJ205" s="41">
        <f t="shared" si="43"/>
        <v>0</v>
      </c>
      <c r="AK205" s="118" t="str">
        <f>IF(COUNTIF(AK206:AK210,"MEDIDO")&lt;&gt;0,"MEDIDO","NÃO MEDIDO")</f>
        <v>NÃO MEDIDO</v>
      </c>
      <c r="AL205" s="43"/>
    </row>
    <row r="206" spans="1:38" s="44" customFormat="1" ht="39.75" customHeight="1" x14ac:dyDescent="0.2">
      <c r="A206" s="44" t="s">
        <v>36</v>
      </c>
      <c r="C206" s="82" t="s">
        <v>400</v>
      </c>
      <c r="D206" s="83" t="s">
        <v>584</v>
      </c>
      <c r="E206" s="84" t="s">
        <v>337</v>
      </c>
      <c r="F206" s="85">
        <v>45</v>
      </c>
      <c r="G206" s="85"/>
      <c r="H206" s="129">
        <v>0</v>
      </c>
      <c r="I206" s="85">
        <f t="shared" si="45"/>
        <v>45</v>
      </c>
      <c r="J206" s="88">
        <v>7.23</v>
      </c>
      <c r="K206" s="89">
        <f t="shared" si="46"/>
        <v>325.35000000000002</v>
      </c>
      <c r="L206" s="34"/>
      <c r="M206" s="34">
        <f t="shared" si="49"/>
        <v>0</v>
      </c>
      <c r="N206" s="34"/>
      <c r="O206" s="34">
        <f t="shared" si="50"/>
        <v>0</v>
      </c>
      <c r="P206" s="34">
        <v>7</v>
      </c>
      <c r="Q206" s="34">
        <f t="shared" si="51"/>
        <v>50.61</v>
      </c>
      <c r="R206" s="34">
        <v>24</v>
      </c>
      <c r="S206" s="34">
        <f>ROUND(R206*$J206,2)</f>
        <v>173.52</v>
      </c>
      <c r="T206" s="34"/>
      <c r="U206" s="34">
        <f t="shared" si="47"/>
        <v>0</v>
      </c>
      <c r="V206" s="69">
        <v>14</v>
      </c>
      <c r="W206" s="34">
        <f t="shared" si="54"/>
        <v>101.22</v>
      </c>
      <c r="X206" s="34"/>
      <c r="Y206" s="34">
        <f t="shared" si="48"/>
        <v>0</v>
      </c>
      <c r="Z206" s="34"/>
      <c r="AA206" s="34">
        <f t="shared" si="41"/>
        <v>0</v>
      </c>
      <c r="AB206" s="34"/>
      <c r="AC206" s="34">
        <f t="shared" si="44"/>
        <v>0</v>
      </c>
      <c r="AD206" s="35">
        <f t="shared" si="42"/>
        <v>45</v>
      </c>
      <c r="AE206" s="35">
        <f t="shared" ref="AE206:AE269" si="59">SUMIF($L$9:$AC$9,"valor medido",L206:AC206)</f>
        <v>325.35000000000002</v>
      </c>
      <c r="AF206" s="35">
        <f t="shared" ref="AF206:AF269" si="60">I206-AD206</f>
        <v>0</v>
      </c>
      <c r="AG206" s="37">
        <f t="shared" ref="AG206:AG269" si="61">K206-AE206</f>
        <v>0</v>
      </c>
      <c r="AH206" s="38"/>
      <c r="AI206" s="40"/>
      <c r="AJ206" s="41">
        <f t="shared" si="43"/>
        <v>0</v>
      </c>
      <c r="AK206" s="42" t="str">
        <f t="shared" ref="AK206:AK210" si="62">IF(AJ206&lt;&gt;0,"MEDIDO","NÃO MEDIDO")</f>
        <v>NÃO MEDIDO</v>
      </c>
      <c r="AL206" s="43"/>
    </row>
    <row r="207" spans="1:38" s="44" customFormat="1" ht="45" customHeight="1" x14ac:dyDescent="0.2">
      <c r="A207" s="44" t="s">
        <v>36</v>
      </c>
      <c r="C207" s="82" t="s">
        <v>401</v>
      </c>
      <c r="D207" s="83" t="s">
        <v>582</v>
      </c>
      <c r="E207" s="84" t="s">
        <v>57</v>
      </c>
      <c r="F207" s="85">
        <v>4.7</v>
      </c>
      <c r="G207" s="85"/>
      <c r="H207" s="129">
        <v>0</v>
      </c>
      <c r="I207" s="85">
        <f t="shared" si="45"/>
        <v>4.7</v>
      </c>
      <c r="J207" s="88">
        <v>1.27</v>
      </c>
      <c r="K207" s="89">
        <f t="shared" si="46"/>
        <v>5.97</v>
      </c>
      <c r="L207" s="34"/>
      <c r="M207" s="34">
        <f t="shared" si="49"/>
        <v>0</v>
      </c>
      <c r="N207" s="34"/>
      <c r="O207" s="34">
        <f t="shared" si="50"/>
        <v>0</v>
      </c>
      <c r="P207" s="34"/>
      <c r="Q207" s="34">
        <f t="shared" si="51"/>
        <v>0</v>
      </c>
      <c r="R207" s="34"/>
      <c r="S207" s="34">
        <f t="shared" si="52"/>
        <v>0</v>
      </c>
      <c r="T207" s="34"/>
      <c r="U207" s="34">
        <f t="shared" si="47"/>
        <v>0</v>
      </c>
      <c r="V207" s="69">
        <v>4.7</v>
      </c>
      <c r="W207" s="34">
        <f t="shared" si="54"/>
        <v>5.97</v>
      </c>
      <c r="X207" s="34"/>
      <c r="Y207" s="34">
        <f t="shared" si="48"/>
        <v>0</v>
      </c>
      <c r="Z207" s="34"/>
      <c r="AA207" s="34">
        <f t="shared" ref="AA207:AA270" si="63">ROUND(Z207*$J207,2)</f>
        <v>0</v>
      </c>
      <c r="AB207" s="34"/>
      <c r="AC207" s="34">
        <f t="shared" si="44"/>
        <v>0</v>
      </c>
      <c r="AD207" s="35">
        <f t="shared" ref="AD207:AD270" si="64">SUMIF($L$9:$AC$9,"QUANTIDADE",L207:AC207)</f>
        <v>4.7</v>
      </c>
      <c r="AE207" s="35">
        <f t="shared" si="59"/>
        <v>5.97</v>
      </c>
      <c r="AF207" s="35">
        <f t="shared" si="60"/>
        <v>0</v>
      </c>
      <c r="AG207" s="37">
        <f t="shared" si="61"/>
        <v>0</v>
      </c>
      <c r="AH207" s="38"/>
      <c r="AI207" s="40"/>
      <c r="AJ207" s="41">
        <f t="shared" ref="AJ207:AJ270" si="65">INDEX($L$10:$AC$295,ROW()-9,MATCH($AJ$10,$L$10:$AC$10,0))</f>
        <v>0</v>
      </c>
      <c r="AK207" s="42" t="str">
        <f t="shared" si="62"/>
        <v>NÃO MEDIDO</v>
      </c>
      <c r="AL207" s="43"/>
    </row>
    <row r="208" spans="1:38" s="44" customFormat="1" ht="32.25" customHeight="1" x14ac:dyDescent="0.2">
      <c r="A208" s="44" t="s">
        <v>36</v>
      </c>
      <c r="C208" s="82" t="s">
        <v>402</v>
      </c>
      <c r="D208" s="83" t="s">
        <v>583</v>
      </c>
      <c r="E208" s="84" t="s">
        <v>57</v>
      </c>
      <c r="F208" s="85">
        <v>7.5</v>
      </c>
      <c r="G208" s="85"/>
      <c r="H208" s="129">
        <v>0</v>
      </c>
      <c r="I208" s="85">
        <f t="shared" si="45"/>
        <v>7.5</v>
      </c>
      <c r="J208" s="88">
        <v>2.93</v>
      </c>
      <c r="K208" s="89">
        <f t="shared" ref="K208:K271" si="66">ROUND(($F208*$J208),2)+ROUND(($G208*$J208),2)+ROUND(($H208*$J208),2)</f>
        <v>21.98</v>
      </c>
      <c r="L208" s="34"/>
      <c r="M208" s="34">
        <f t="shared" si="49"/>
        <v>0</v>
      </c>
      <c r="N208" s="34"/>
      <c r="O208" s="34">
        <f t="shared" si="50"/>
        <v>0</v>
      </c>
      <c r="P208" s="34">
        <v>3</v>
      </c>
      <c r="Q208" s="34">
        <f t="shared" si="51"/>
        <v>8.7899999999999991</v>
      </c>
      <c r="R208" s="34"/>
      <c r="S208" s="34">
        <f t="shared" si="52"/>
        <v>0</v>
      </c>
      <c r="T208" s="34"/>
      <c r="U208" s="34">
        <f t="shared" si="47"/>
        <v>0</v>
      </c>
      <c r="V208" s="69">
        <v>4.5</v>
      </c>
      <c r="W208" s="34">
        <f t="shared" si="54"/>
        <v>13.19</v>
      </c>
      <c r="X208" s="34"/>
      <c r="Y208" s="34">
        <f t="shared" si="48"/>
        <v>0</v>
      </c>
      <c r="Z208" s="34"/>
      <c r="AA208" s="34">
        <f t="shared" si="63"/>
        <v>0</v>
      </c>
      <c r="AB208" s="34"/>
      <c r="AC208" s="34">
        <f t="shared" ref="AC208:AC271" si="67">ROUND(AB208*$J208,2)</f>
        <v>0</v>
      </c>
      <c r="AD208" s="35">
        <f t="shared" si="64"/>
        <v>7.5</v>
      </c>
      <c r="AE208" s="35">
        <f t="shared" si="59"/>
        <v>21.98</v>
      </c>
      <c r="AF208" s="35">
        <f t="shared" si="60"/>
        <v>0</v>
      </c>
      <c r="AG208" s="37">
        <f t="shared" si="61"/>
        <v>0</v>
      </c>
      <c r="AH208" s="38"/>
      <c r="AI208" s="40"/>
      <c r="AJ208" s="41">
        <f t="shared" si="65"/>
        <v>0</v>
      </c>
      <c r="AK208" s="42" t="str">
        <f t="shared" si="62"/>
        <v>NÃO MEDIDO</v>
      </c>
      <c r="AL208" s="43"/>
    </row>
    <row r="209" spans="1:38" s="44" customFormat="1" ht="46.5" customHeight="1" x14ac:dyDescent="0.2">
      <c r="A209" s="44" t="s">
        <v>36</v>
      </c>
      <c r="C209" s="82" t="s">
        <v>403</v>
      </c>
      <c r="D209" s="83" t="s">
        <v>404</v>
      </c>
      <c r="E209" s="84" t="s">
        <v>57</v>
      </c>
      <c r="F209" s="85">
        <v>114</v>
      </c>
      <c r="G209" s="86"/>
      <c r="H209" s="129">
        <v>0</v>
      </c>
      <c r="I209" s="85">
        <f t="shared" si="45"/>
        <v>114</v>
      </c>
      <c r="J209" s="88">
        <v>14.16</v>
      </c>
      <c r="K209" s="89">
        <f t="shared" si="66"/>
        <v>1614.24</v>
      </c>
      <c r="L209" s="34"/>
      <c r="M209" s="34">
        <f t="shared" si="49"/>
        <v>0</v>
      </c>
      <c r="N209" s="34"/>
      <c r="O209" s="34">
        <f t="shared" si="50"/>
        <v>0</v>
      </c>
      <c r="P209" s="34">
        <v>28.5</v>
      </c>
      <c r="Q209" s="34">
        <f t="shared" si="51"/>
        <v>403.56</v>
      </c>
      <c r="R209" s="34">
        <v>72.97</v>
      </c>
      <c r="S209" s="34">
        <f>ROUND(R209*$J209,2)</f>
        <v>1033.26</v>
      </c>
      <c r="T209" s="34"/>
      <c r="U209" s="34">
        <f t="shared" si="47"/>
        <v>0</v>
      </c>
      <c r="V209" s="34"/>
      <c r="W209" s="34">
        <f t="shared" si="54"/>
        <v>0</v>
      </c>
      <c r="X209" s="34"/>
      <c r="Y209" s="34">
        <f t="shared" si="48"/>
        <v>0</v>
      </c>
      <c r="Z209" s="34">
        <v>12.53</v>
      </c>
      <c r="AA209" s="34">
        <f t="shared" si="63"/>
        <v>177.42</v>
      </c>
      <c r="AB209" s="34"/>
      <c r="AC209" s="34">
        <f t="shared" si="67"/>
        <v>0</v>
      </c>
      <c r="AD209" s="35">
        <f t="shared" si="64"/>
        <v>114</v>
      </c>
      <c r="AE209" s="35">
        <f t="shared" si="59"/>
        <v>1614.24</v>
      </c>
      <c r="AF209" s="35">
        <f t="shared" si="60"/>
        <v>0</v>
      </c>
      <c r="AG209" s="37">
        <f t="shared" si="61"/>
        <v>0</v>
      </c>
      <c r="AH209" s="38"/>
      <c r="AI209" s="40"/>
      <c r="AJ209" s="41">
        <f t="shared" si="65"/>
        <v>0</v>
      </c>
      <c r="AK209" s="42" t="str">
        <f t="shared" si="62"/>
        <v>NÃO MEDIDO</v>
      </c>
      <c r="AL209" s="43"/>
    </row>
    <row r="210" spans="1:38" s="44" customFormat="1" ht="45" customHeight="1" x14ac:dyDescent="0.2">
      <c r="A210" s="44" t="s">
        <v>36</v>
      </c>
      <c r="C210" s="82" t="s">
        <v>405</v>
      </c>
      <c r="D210" s="83" t="s">
        <v>406</v>
      </c>
      <c r="E210" s="84" t="s">
        <v>60</v>
      </c>
      <c r="F210" s="85">
        <v>1</v>
      </c>
      <c r="G210" s="86"/>
      <c r="H210" s="129">
        <v>0</v>
      </c>
      <c r="I210" s="85">
        <f t="shared" si="45"/>
        <v>1</v>
      </c>
      <c r="J210" s="88">
        <v>0.66</v>
      </c>
      <c r="K210" s="89">
        <f t="shared" si="66"/>
        <v>0.66</v>
      </c>
      <c r="L210" s="34"/>
      <c r="M210" s="34">
        <f t="shared" si="49"/>
        <v>0</v>
      </c>
      <c r="N210" s="34"/>
      <c r="O210" s="34">
        <f t="shared" si="50"/>
        <v>0</v>
      </c>
      <c r="P210" s="34"/>
      <c r="Q210" s="34">
        <f t="shared" si="51"/>
        <v>0</v>
      </c>
      <c r="R210" s="34"/>
      <c r="S210" s="34">
        <f t="shared" si="52"/>
        <v>0</v>
      </c>
      <c r="T210" s="34"/>
      <c r="U210" s="34">
        <f t="shared" si="47"/>
        <v>0</v>
      </c>
      <c r="V210" s="34"/>
      <c r="W210" s="34">
        <f t="shared" si="54"/>
        <v>0</v>
      </c>
      <c r="X210" s="34"/>
      <c r="Y210" s="34">
        <f t="shared" si="48"/>
        <v>0</v>
      </c>
      <c r="Z210" s="34">
        <v>1</v>
      </c>
      <c r="AA210" s="34">
        <f t="shared" si="63"/>
        <v>0.66</v>
      </c>
      <c r="AB210" s="34"/>
      <c r="AC210" s="34">
        <f t="shared" si="67"/>
        <v>0</v>
      </c>
      <c r="AD210" s="35">
        <f t="shared" si="64"/>
        <v>1</v>
      </c>
      <c r="AE210" s="35">
        <f t="shared" si="59"/>
        <v>0.66</v>
      </c>
      <c r="AF210" s="35">
        <f t="shared" si="60"/>
        <v>0</v>
      </c>
      <c r="AG210" s="37">
        <f t="shared" si="61"/>
        <v>0</v>
      </c>
      <c r="AH210" s="38"/>
      <c r="AI210" s="40"/>
      <c r="AJ210" s="41">
        <f t="shared" si="65"/>
        <v>0</v>
      </c>
      <c r="AK210" s="42" t="str">
        <f t="shared" si="62"/>
        <v>NÃO MEDIDO</v>
      </c>
      <c r="AL210" s="43"/>
    </row>
    <row r="211" spans="1:38" s="44" customFormat="1" ht="30" customHeight="1" x14ac:dyDescent="0.2">
      <c r="A211" s="6" t="s">
        <v>32</v>
      </c>
      <c r="B211" s="6"/>
      <c r="C211" s="82" t="s">
        <v>408</v>
      </c>
      <c r="D211" s="83" t="s">
        <v>409</v>
      </c>
      <c r="E211" s="84"/>
      <c r="F211" s="85"/>
      <c r="G211" s="85"/>
      <c r="H211" s="129">
        <v>0</v>
      </c>
      <c r="I211" s="85">
        <f t="shared" si="45"/>
        <v>0</v>
      </c>
      <c r="J211" s="88"/>
      <c r="K211" s="89">
        <f t="shared" si="66"/>
        <v>0</v>
      </c>
      <c r="L211" s="34"/>
      <c r="M211" s="34">
        <f t="shared" si="49"/>
        <v>0</v>
      </c>
      <c r="N211" s="34"/>
      <c r="O211" s="34">
        <f t="shared" si="50"/>
        <v>0</v>
      </c>
      <c r="P211" s="34"/>
      <c r="Q211" s="34">
        <f t="shared" si="51"/>
        <v>0</v>
      </c>
      <c r="R211" s="34"/>
      <c r="S211" s="34">
        <f t="shared" si="52"/>
        <v>0</v>
      </c>
      <c r="T211" s="34"/>
      <c r="U211" s="34">
        <f t="shared" si="47"/>
        <v>0</v>
      </c>
      <c r="V211" s="69"/>
      <c r="W211" s="34">
        <f t="shared" si="54"/>
        <v>0</v>
      </c>
      <c r="X211" s="34"/>
      <c r="Y211" s="34">
        <f t="shared" si="48"/>
        <v>0</v>
      </c>
      <c r="Z211" s="34"/>
      <c r="AA211" s="34">
        <f t="shared" si="63"/>
        <v>0</v>
      </c>
      <c r="AB211" s="34"/>
      <c r="AC211" s="34">
        <f t="shared" si="67"/>
        <v>0</v>
      </c>
      <c r="AD211" s="35">
        <f t="shared" si="64"/>
        <v>0</v>
      </c>
      <c r="AE211" s="35">
        <f t="shared" si="59"/>
        <v>0</v>
      </c>
      <c r="AF211" s="35">
        <f t="shared" si="60"/>
        <v>0</v>
      </c>
      <c r="AG211" s="37">
        <f t="shared" si="61"/>
        <v>0</v>
      </c>
      <c r="AH211" s="38"/>
      <c r="AI211" s="40"/>
      <c r="AJ211" s="41">
        <f t="shared" si="65"/>
        <v>0</v>
      </c>
      <c r="AK211" s="118" t="str">
        <f>IF(COUNTIF(AK212:AK216,"MEDIDO")&lt;&gt;0,"MEDIDO","NÃO MEDIDO")</f>
        <v>MEDIDO</v>
      </c>
      <c r="AL211" s="43"/>
    </row>
    <row r="212" spans="1:38" s="44" customFormat="1" ht="45" customHeight="1" x14ac:dyDescent="0.2">
      <c r="A212" s="44" t="s">
        <v>36</v>
      </c>
      <c r="C212" s="82" t="s">
        <v>410</v>
      </c>
      <c r="D212" s="83" t="s">
        <v>411</v>
      </c>
      <c r="E212" s="84" t="s">
        <v>57</v>
      </c>
      <c r="F212" s="85">
        <v>270.8</v>
      </c>
      <c r="G212" s="85"/>
      <c r="H212" s="129">
        <v>72.540000000000006</v>
      </c>
      <c r="I212" s="85">
        <f t="shared" ref="I212:I275" si="68">F212+G212+H212</f>
        <v>343.34</v>
      </c>
      <c r="J212" s="88">
        <v>76.260000000000005</v>
      </c>
      <c r="K212" s="89">
        <f t="shared" si="66"/>
        <v>26183.11</v>
      </c>
      <c r="L212" s="34"/>
      <c r="M212" s="34">
        <f t="shared" si="49"/>
        <v>0</v>
      </c>
      <c r="N212" s="34"/>
      <c r="O212" s="34">
        <f t="shared" si="50"/>
        <v>0</v>
      </c>
      <c r="P212" s="34">
        <v>55.17</v>
      </c>
      <c r="Q212" s="34">
        <f t="shared" si="51"/>
        <v>4207.26</v>
      </c>
      <c r="R212" s="34">
        <v>30.83</v>
      </c>
      <c r="S212" s="34">
        <f>ROUND(R212*$J212,2)</f>
        <v>2351.1</v>
      </c>
      <c r="T212" s="34">
        <v>84.77</v>
      </c>
      <c r="U212" s="34">
        <f t="shared" ref="U212:U275" si="69">ROUND(T212*$J212,2)</f>
        <v>6464.56</v>
      </c>
      <c r="V212" s="69">
        <v>98.92</v>
      </c>
      <c r="W212" s="34">
        <f t="shared" si="54"/>
        <v>7543.64</v>
      </c>
      <c r="X212" s="34">
        <v>1.1100000000000001</v>
      </c>
      <c r="Y212" s="34">
        <f t="shared" ref="Y212:Y275" si="70">ROUND(X212*$J212,2)</f>
        <v>84.65</v>
      </c>
      <c r="Z212" s="34"/>
      <c r="AA212" s="34">
        <f t="shared" si="63"/>
        <v>0</v>
      </c>
      <c r="AB212" s="34">
        <v>41.13</v>
      </c>
      <c r="AC212" s="34">
        <f t="shared" si="67"/>
        <v>3136.57</v>
      </c>
      <c r="AD212" s="35">
        <f t="shared" si="64"/>
        <v>311.93</v>
      </c>
      <c r="AE212" s="35">
        <f t="shared" si="59"/>
        <v>23787.78</v>
      </c>
      <c r="AF212" s="35">
        <f t="shared" si="60"/>
        <v>31.41</v>
      </c>
      <c r="AG212" s="37">
        <f t="shared" si="61"/>
        <v>2395.33</v>
      </c>
      <c r="AH212" s="38"/>
      <c r="AI212" s="40"/>
      <c r="AJ212" s="41">
        <f t="shared" si="65"/>
        <v>41.13</v>
      </c>
      <c r="AK212" s="42" t="str">
        <f t="shared" ref="AK212:AK264" si="71">IF(AJ212&lt;&gt;0,"MEDIDO","NÃO MEDIDO")</f>
        <v>MEDIDO</v>
      </c>
      <c r="AL212" s="43"/>
    </row>
    <row r="213" spans="1:38" s="44" customFormat="1" ht="60.75" customHeight="1" x14ac:dyDescent="0.2">
      <c r="A213" s="44" t="s">
        <v>36</v>
      </c>
      <c r="C213" s="82" t="s">
        <v>412</v>
      </c>
      <c r="D213" s="83" t="s">
        <v>413</v>
      </c>
      <c r="E213" s="84" t="s">
        <v>57</v>
      </c>
      <c r="F213" s="85">
        <v>7.9</v>
      </c>
      <c r="G213" s="85"/>
      <c r="H213" s="129">
        <v>0</v>
      </c>
      <c r="I213" s="85">
        <f t="shared" si="68"/>
        <v>7.9</v>
      </c>
      <c r="J213" s="88">
        <v>76.260000000000005</v>
      </c>
      <c r="K213" s="89">
        <f t="shared" si="66"/>
        <v>602.45000000000005</v>
      </c>
      <c r="L213" s="34"/>
      <c r="M213" s="34">
        <f t="shared" ref="M213:M276" si="72">ROUND(L213*$J213,2)</f>
        <v>0</v>
      </c>
      <c r="N213" s="34"/>
      <c r="O213" s="34">
        <f t="shared" ref="O213:O276" si="73">ROUND(N213*$J213,2)</f>
        <v>0</v>
      </c>
      <c r="P213" s="34"/>
      <c r="Q213" s="34">
        <f t="shared" ref="Q213:Q276" si="74">ROUND(P213*$J213,2)</f>
        <v>0</v>
      </c>
      <c r="R213" s="34">
        <v>3.35</v>
      </c>
      <c r="S213" s="34">
        <f>ROUND(R213*$J213,2)</f>
        <v>255.47</v>
      </c>
      <c r="T213" s="34"/>
      <c r="U213" s="34">
        <f t="shared" si="69"/>
        <v>0</v>
      </c>
      <c r="V213" s="69">
        <v>3.86</v>
      </c>
      <c r="W213" s="34">
        <f t="shared" si="54"/>
        <v>294.36</v>
      </c>
      <c r="X213" s="34">
        <v>0.51</v>
      </c>
      <c r="Y213" s="34">
        <f t="shared" si="70"/>
        <v>38.89</v>
      </c>
      <c r="Z213" s="34">
        <v>0.18</v>
      </c>
      <c r="AA213" s="34">
        <f t="shared" si="63"/>
        <v>13.73</v>
      </c>
      <c r="AB213" s="34"/>
      <c r="AC213" s="34">
        <f t="shared" si="67"/>
        <v>0</v>
      </c>
      <c r="AD213" s="35">
        <f t="shared" si="64"/>
        <v>7.9</v>
      </c>
      <c r="AE213" s="35">
        <f t="shared" si="59"/>
        <v>602.45000000000005</v>
      </c>
      <c r="AF213" s="35">
        <f t="shared" si="60"/>
        <v>0</v>
      </c>
      <c r="AG213" s="37">
        <f t="shared" si="61"/>
        <v>0</v>
      </c>
      <c r="AH213" s="38"/>
      <c r="AI213" s="40"/>
      <c r="AJ213" s="41">
        <f t="shared" si="65"/>
        <v>0</v>
      </c>
      <c r="AK213" s="42" t="str">
        <f t="shared" si="71"/>
        <v>NÃO MEDIDO</v>
      </c>
      <c r="AL213" s="43"/>
    </row>
    <row r="214" spans="1:38" s="44" customFormat="1" ht="45" customHeight="1" x14ac:dyDescent="0.2">
      <c r="A214" s="44" t="s">
        <v>36</v>
      </c>
      <c r="C214" s="82" t="s">
        <v>414</v>
      </c>
      <c r="D214" s="83" t="s">
        <v>415</v>
      </c>
      <c r="E214" s="84" t="s">
        <v>57</v>
      </c>
      <c r="F214" s="85">
        <v>321.89999999999998</v>
      </c>
      <c r="G214" s="85"/>
      <c r="H214" s="129">
        <v>60.9</v>
      </c>
      <c r="I214" s="85">
        <f t="shared" si="68"/>
        <v>382.8</v>
      </c>
      <c r="J214" s="88">
        <v>76.260000000000005</v>
      </c>
      <c r="K214" s="89">
        <f t="shared" si="66"/>
        <v>29192.32</v>
      </c>
      <c r="L214" s="34"/>
      <c r="M214" s="34">
        <f t="shared" si="72"/>
        <v>0</v>
      </c>
      <c r="N214" s="34">
        <v>30.5</v>
      </c>
      <c r="O214" s="34">
        <f t="shared" si="73"/>
        <v>2325.9299999999998</v>
      </c>
      <c r="P214" s="34">
        <v>37</v>
      </c>
      <c r="Q214" s="34">
        <f t="shared" si="74"/>
        <v>2821.62</v>
      </c>
      <c r="R214" s="34">
        <v>64.37</v>
      </c>
      <c r="S214" s="34">
        <f>ROUND(R214*$J214,2)</f>
        <v>4908.8599999999997</v>
      </c>
      <c r="T214" s="34">
        <v>57.4</v>
      </c>
      <c r="U214" s="34">
        <f t="shared" si="69"/>
        <v>4377.32</v>
      </c>
      <c r="V214" s="69">
        <v>124.87</v>
      </c>
      <c r="W214" s="34">
        <f t="shared" si="54"/>
        <v>9522.59</v>
      </c>
      <c r="X214" s="34">
        <v>7.76</v>
      </c>
      <c r="Y214" s="34">
        <f>ROUND(X214*$J214,2)-0.01</f>
        <v>591.77</v>
      </c>
      <c r="Z214" s="34"/>
      <c r="AA214" s="34">
        <f t="shared" si="63"/>
        <v>0</v>
      </c>
      <c r="AB214" s="34">
        <v>60.9</v>
      </c>
      <c r="AC214" s="34">
        <f t="shared" si="67"/>
        <v>4644.2299999999996</v>
      </c>
      <c r="AD214" s="35">
        <f t="shared" si="64"/>
        <v>382.8</v>
      </c>
      <c r="AE214" s="35">
        <f t="shared" si="59"/>
        <v>29192.32</v>
      </c>
      <c r="AF214" s="35">
        <f t="shared" si="60"/>
        <v>0</v>
      </c>
      <c r="AG214" s="37">
        <f t="shared" si="61"/>
        <v>0</v>
      </c>
      <c r="AH214" s="38"/>
      <c r="AI214" s="40"/>
      <c r="AJ214" s="41">
        <f t="shared" si="65"/>
        <v>60.9</v>
      </c>
      <c r="AK214" s="42" t="str">
        <f t="shared" si="71"/>
        <v>MEDIDO</v>
      </c>
      <c r="AL214" s="43"/>
    </row>
    <row r="215" spans="1:38" s="44" customFormat="1" ht="51" customHeight="1" x14ac:dyDescent="0.2">
      <c r="A215" s="44" t="s">
        <v>36</v>
      </c>
      <c r="C215" s="82" t="s">
        <v>416</v>
      </c>
      <c r="D215" s="83" t="s">
        <v>417</v>
      </c>
      <c r="E215" s="84" t="s">
        <v>57</v>
      </c>
      <c r="F215" s="85">
        <v>9.6</v>
      </c>
      <c r="G215" s="86"/>
      <c r="H215" s="129">
        <v>0</v>
      </c>
      <c r="I215" s="85">
        <f t="shared" si="68"/>
        <v>9.6</v>
      </c>
      <c r="J215" s="88">
        <v>76.260000000000005</v>
      </c>
      <c r="K215" s="89">
        <f t="shared" si="66"/>
        <v>732.1</v>
      </c>
      <c r="L215" s="34"/>
      <c r="M215" s="34">
        <f t="shared" si="72"/>
        <v>0</v>
      </c>
      <c r="N215" s="34"/>
      <c r="O215" s="34">
        <f t="shared" si="73"/>
        <v>0</v>
      </c>
      <c r="P215" s="34">
        <v>3.27</v>
      </c>
      <c r="Q215" s="34">
        <f t="shared" si="74"/>
        <v>249.37</v>
      </c>
      <c r="R215" s="34">
        <v>6.33</v>
      </c>
      <c r="S215" s="34">
        <f>ROUND(R215*$J215,2)</f>
        <v>482.73</v>
      </c>
      <c r="T215" s="34"/>
      <c r="U215" s="34">
        <f t="shared" si="69"/>
        <v>0</v>
      </c>
      <c r="V215" s="34"/>
      <c r="W215" s="34">
        <f t="shared" si="54"/>
        <v>0</v>
      </c>
      <c r="X215" s="34"/>
      <c r="Y215" s="34">
        <f t="shared" si="70"/>
        <v>0</v>
      </c>
      <c r="Z215" s="34"/>
      <c r="AA215" s="34">
        <f t="shared" si="63"/>
        <v>0</v>
      </c>
      <c r="AB215" s="34"/>
      <c r="AC215" s="34">
        <f t="shared" si="67"/>
        <v>0</v>
      </c>
      <c r="AD215" s="35">
        <f t="shared" si="64"/>
        <v>9.6</v>
      </c>
      <c r="AE215" s="35">
        <f t="shared" si="59"/>
        <v>732.1</v>
      </c>
      <c r="AF215" s="35">
        <f t="shared" si="60"/>
        <v>0</v>
      </c>
      <c r="AG215" s="37">
        <f t="shared" si="61"/>
        <v>0</v>
      </c>
      <c r="AH215" s="38"/>
      <c r="AI215" s="40"/>
      <c r="AJ215" s="41">
        <f t="shared" si="65"/>
        <v>0</v>
      </c>
      <c r="AK215" s="42" t="str">
        <f t="shared" si="71"/>
        <v>NÃO MEDIDO</v>
      </c>
      <c r="AL215" s="43"/>
    </row>
    <row r="216" spans="1:38" s="44" customFormat="1" ht="45" customHeight="1" x14ac:dyDescent="0.2">
      <c r="A216" s="44" t="s">
        <v>36</v>
      </c>
      <c r="C216" s="82" t="s">
        <v>418</v>
      </c>
      <c r="D216" s="83" t="s">
        <v>419</v>
      </c>
      <c r="E216" s="84" t="s">
        <v>57</v>
      </c>
      <c r="F216" s="85">
        <v>47.9</v>
      </c>
      <c r="G216" s="85"/>
      <c r="H216" s="129">
        <v>28.97</v>
      </c>
      <c r="I216" s="85">
        <f t="shared" si="68"/>
        <v>76.87</v>
      </c>
      <c r="J216" s="88">
        <v>76.260000000000005</v>
      </c>
      <c r="K216" s="89">
        <f t="shared" si="66"/>
        <v>5862.1</v>
      </c>
      <c r="L216" s="34"/>
      <c r="M216" s="34">
        <f t="shared" si="72"/>
        <v>0</v>
      </c>
      <c r="N216" s="34"/>
      <c r="O216" s="34">
        <f t="shared" si="73"/>
        <v>0</v>
      </c>
      <c r="P216" s="34"/>
      <c r="Q216" s="34">
        <f t="shared" si="74"/>
        <v>0</v>
      </c>
      <c r="R216" s="34">
        <v>11.22</v>
      </c>
      <c r="S216" s="34">
        <f>ROUND(R216*$J216,2)</f>
        <v>855.64</v>
      </c>
      <c r="T216" s="34">
        <v>21.15</v>
      </c>
      <c r="U216" s="34">
        <f t="shared" si="69"/>
        <v>1612.9</v>
      </c>
      <c r="V216" s="69">
        <v>15.53</v>
      </c>
      <c r="W216" s="34">
        <f>ROUND(V216*$J216,2)-0.01</f>
        <v>1184.31</v>
      </c>
      <c r="X216" s="34"/>
      <c r="Y216" s="34">
        <f t="shared" si="70"/>
        <v>0</v>
      </c>
      <c r="Z216" s="34"/>
      <c r="AA216" s="34">
        <f t="shared" si="63"/>
        <v>0</v>
      </c>
      <c r="AB216" s="34">
        <v>23.35</v>
      </c>
      <c r="AC216" s="34">
        <f t="shared" si="67"/>
        <v>1780.67</v>
      </c>
      <c r="AD216" s="35">
        <f t="shared" si="64"/>
        <v>71.25</v>
      </c>
      <c r="AE216" s="35">
        <f t="shared" si="59"/>
        <v>5433.52</v>
      </c>
      <c r="AF216" s="35">
        <f t="shared" si="60"/>
        <v>5.62</v>
      </c>
      <c r="AG216" s="37">
        <f t="shared" si="61"/>
        <v>428.58</v>
      </c>
      <c r="AH216" s="38"/>
      <c r="AI216" s="40"/>
      <c r="AJ216" s="41">
        <f t="shared" si="65"/>
        <v>23.35</v>
      </c>
      <c r="AK216" s="42" t="str">
        <f t="shared" si="71"/>
        <v>MEDIDO</v>
      </c>
      <c r="AL216" s="43"/>
    </row>
    <row r="217" spans="1:38" s="44" customFormat="1" ht="45" customHeight="1" x14ac:dyDescent="0.2">
      <c r="A217" s="44" t="s">
        <v>36</v>
      </c>
      <c r="C217" s="82" t="s">
        <v>420</v>
      </c>
      <c r="D217" s="83" t="s">
        <v>421</v>
      </c>
      <c r="E217" s="84" t="s">
        <v>57</v>
      </c>
      <c r="F217" s="85">
        <v>20.100000000000001</v>
      </c>
      <c r="G217" s="86"/>
      <c r="H217" s="129">
        <v>0</v>
      </c>
      <c r="I217" s="85">
        <f t="shared" si="68"/>
        <v>20.100000000000001</v>
      </c>
      <c r="J217" s="88">
        <v>76.260000000000005</v>
      </c>
      <c r="K217" s="89">
        <f t="shared" si="66"/>
        <v>1532.83</v>
      </c>
      <c r="L217" s="34"/>
      <c r="M217" s="34">
        <f t="shared" si="72"/>
        <v>0</v>
      </c>
      <c r="N217" s="34"/>
      <c r="O217" s="34">
        <f t="shared" si="73"/>
        <v>0</v>
      </c>
      <c r="P217" s="34"/>
      <c r="Q217" s="34">
        <f t="shared" si="74"/>
        <v>0</v>
      </c>
      <c r="R217" s="34"/>
      <c r="S217" s="34">
        <f t="shared" ref="S217:S280" si="75">ROUND(R217*$J217,2)</f>
        <v>0</v>
      </c>
      <c r="T217" s="34"/>
      <c r="U217" s="34">
        <f t="shared" si="69"/>
        <v>0</v>
      </c>
      <c r="V217" s="34"/>
      <c r="W217" s="34">
        <f t="shared" si="54"/>
        <v>0</v>
      </c>
      <c r="X217" s="34">
        <v>20.100000000000001</v>
      </c>
      <c r="Y217" s="34">
        <f t="shared" si="70"/>
        <v>1532.83</v>
      </c>
      <c r="Z217" s="34"/>
      <c r="AA217" s="34">
        <f t="shared" si="63"/>
        <v>0</v>
      </c>
      <c r="AB217" s="34"/>
      <c r="AC217" s="34">
        <f t="shared" si="67"/>
        <v>0</v>
      </c>
      <c r="AD217" s="35">
        <f t="shared" si="64"/>
        <v>20.100000000000001</v>
      </c>
      <c r="AE217" s="35">
        <f t="shared" si="59"/>
        <v>1532.83</v>
      </c>
      <c r="AF217" s="35">
        <f t="shared" si="60"/>
        <v>0</v>
      </c>
      <c r="AG217" s="37">
        <f t="shared" si="61"/>
        <v>0</v>
      </c>
      <c r="AH217" s="38"/>
      <c r="AI217" s="40"/>
      <c r="AJ217" s="41">
        <f t="shared" si="65"/>
        <v>0</v>
      </c>
      <c r="AK217" s="42" t="str">
        <f t="shared" si="71"/>
        <v>NÃO MEDIDO</v>
      </c>
      <c r="AL217" s="43"/>
    </row>
    <row r="218" spans="1:38" s="44" customFormat="1" ht="60.75" customHeight="1" x14ac:dyDescent="0.2">
      <c r="A218" s="44" t="s">
        <v>36</v>
      </c>
      <c r="C218" s="82" t="s">
        <v>422</v>
      </c>
      <c r="D218" s="83" t="s">
        <v>423</v>
      </c>
      <c r="E218" s="84" t="s">
        <v>57</v>
      </c>
      <c r="F218" s="85">
        <v>15.6</v>
      </c>
      <c r="G218" s="85"/>
      <c r="H218" s="129">
        <v>0</v>
      </c>
      <c r="I218" s="85">
        <f t="shared" si="68"/>
        <v>15.6</v>
      </c>
      <c r="J218" s="88">
        <v>76.260000000000005</v>
      </c>
      <c r="K218" s="89">
        <f t="shared" si="66"/>
        <v>1189.6600000000001</v>
      </c>
      <c r="L218" s="34"/>
      <c r="M218" s="34">
        <f t="shared" si="72"/>
        <v>0</v>
      </c>
      <c r="N218" s="34"/>
      <c r="O218" s="34">
        <f t="shared" si="73"/>
        <v>0</v>
      </c>
      <c r="P218" s="34"/>
      <c r="Q218" s="34">
        <f t="shared" si="74"/>
        <v>0</v>
      </c>
      <c r="R218" s="34">
        <v>4.75</v>
      </c>
      <c r="S218" s="34">
        <f>ROUND(R218*$J218,2)</f>
        <v>362.24</v>
      </c>
      <c r="T218" s="34">
        <v>7.7</v>
      </c>
      <c r="U218" s="34">
        <f t="shared" si="69"/>
        <v>587.20000000000005</v>
      </c>
      <c r="V218" s="69">
        <v>3.15</v>
      </c>
      <c r="W218" s="34">
        <f t="shared" si="54"/>
        <v>240.22</v>
      </c>
      <c r="X218" s="34"/>
      <c r="Y218" s="34">
        <f t="shared" si="70"/>
        <v>0</v>
      </c>
      <c r="Z218" s="34"/>
      <c r="AA218" s="34">
        <f t="shared" si="63"/>
        <v>0</v>
      </c>
      <c r="AB218" s="34"/>
      <c r="AC218" s="34">
        <f t="shared" si="67"/>
        <v>0</v>
      </c>
      <c r="AD218" s="35">
        <f t="shared" si="64"/>
        <v>15.6</v>
      </c>
      <c r="AE218" s="35">
        <f t="shared" si="59"/>
        <v>1189.6600000000001</v>
      </c>
      <c r="AF218" s="35">
        <f t="shared" si="60"/>
        <v>0</v>
      </c>
      <c r="AG218" s="37">
        <f t="shared" si="61"/>
        <v>0</v>
      </c>
      <c r="AH218" s="38"/>
      <c r="AI218" s="40"/>
      <c r="AJ218" s="41">
        <f t="shared" si="65"/>
        <v>0</v>
      </c>
      <c r="AK218" s="42" t="str">
        <f t="shared" si="71"/>
        <v>NÃO MEDIDO</v>
      </c>
      <c r="AL218" s="43"/>
    </row>
    <row r="219" spans="1:38" s="44" customFormat="1" ht="37.5" customHeight="1" x14ac:dyDescent="0.2">
      <c r="A219" s="44" t="s">
        <v>36</v>
      </c>
      <c r="C219" s="82" t="s">
        <v>424</v>
      </c>
      <c r="D219" s="83" t="s">
        <v>425</v>
      </c>
      <c r="E219" s="84" t="s">
        <v>57</v>
      </c>
      <c r="F219" s="85">
        <v>252.4</v>
      </c>
      <c r="G219" s="85">
        <v>183.94</v>
      </c>
      <c r="H219" s="129">
        <v>0</v>
      </c>
      <c r="I219" s="85">
        <f t="shared" si="68"/>
        <v>436.34</v>
      </c>
      <c r="J219" s="88">
        <v>635.07000000000005</v>
      </c>
      <c r="K219" s="89">
        <f t="shared" si="66"/>
        <v>277106.45</v>
      </c>
      <c r="L219" s="34"/>
      <c r="M219" s="34">
        <f t="shared" si="72"/>
        <v>0</v>
      </c>
      <c r="N219" s="34"/>
      <c r="O219" s="34">
        <f t="shared" si="73"/>
        <v>0</v>
      </c>
      <c r="P219" s="34"/>
      <c r="Q219" s="34">
        <f t="shared" si="74"/>
        <v>0</v>
      </c>
      <c r="R219" s="34"/>
      <c r="S219" s="34">
        <f t="shared" si="75"/>
        <v>0</v>
      </c>
      <c r="T219" s="34">
        <v>252.4</v>
      </c>
      <c r="U219" s="34">
        <f t="shared" si="69"/>
        <v>160291.67000000001</v>
      </c>
      <c r="V219" s="34"/>
      <c r="W219" s="34">
        <f t="shared" si="54"/>
        <v>0</v>
      </c>
      <c r="X219" s="34"/>
      <c r="Y219" s="34">
        <f t="shared" si="70"/>
        <v>0</v>
      </c>
      <c r="Z219" s="34"/>
      <c r="AA219" s="34">
        <f t="shared" si="63"/>
        <v>0</v>
      </c>
      <c r="AB219" s="34">
        <v>142.38999999999999</v>
      </c>
      <c r="AC219" s="34">
        <f t="shared" si="67"/>
        <v>90427.62</v>
      </c>
      <c r="AD219" s="35">
        <f t="shared" si="64"/>
        <v>394.79</v>
      </c>
      <c r="AE219" s="35">
        <f t="shared" si="59"/>
        <v>250719.29</v>
      </c>
      <c r="AF219" s="35">
        <f t="shared" si="60"/>
        <v>41.55</v>
      </c>
      <c r="AG219" s="37">
        <f t="shared" si="61"/>
        <v>26387.16</v>
      </c>
      <c r="AH219" s="38"/>
      <c r="AI219" s="40"/>
      <c r="AJ219" s="41">
        <f t="shared" si="65"/>
        <v>142.38999999999999</v>
      </c>
      <c r="AK219" s="42" t="str">
        <f t="shared" si="71"/>
        <v>MEDIDO</v>
      </c>
      <c r="AL219" s="43"/>
    </row>
    <row r="220" spans="1:38" s="44" customFormat="1" ht="45" customHeight="1" x14ac:dyDescent="0.2">
      <c r="A220" s="44" t="s">
        <v>36</v>
      </c>
      <c r="C220" s="82" t="s">
        <v>426</v>
      </c>
      <c r="D220" s="83" t="s">
        <v>427</v>
      </c>
      <c r="E220" s="84" t="s">
        <v>57</v>
      </c>
      <c r="F220" s="85">
        <v>126.8</v>
      </c>
      <c r="G220" s="86"/>
      <c r="H220" s="129">
        <v>-126.8</v>
      </c>
      <c r="I220" s="85">
        <f t="shared" si="68"/>
        <v>0</v>
      </c>
      <c r="J220" s="88">
        <v>412.98</v>
      </c>
      <c r="K220" s="89">
        <f t="shared" si="66"/>
        <v>0</v>
      </c>
      <c r="L220" s="34"/>
      <c r="M220" s="34">
        <f t="shared" si="72"/>
        <v>0</v>
      </c>
      <c r="N220" s="34"/>
      <c r="O220" s="34">
        <f t="shared" si="73"/>
        <v>0</v>
      </c>
      <c r="P220" s="34"/>
      <c r="Q220" s="34">
        <f t="shared" si="74"/>
        <v>0</v>
      </c>
      <c r="R220" s="34"/>
      <c r="S220" s="34">
        <f t="shared" si="75"/>
        <v>0</v>
      </c>
      <c r="T220" s="34"/>
      <c r="U220" s="34">
        <f t="shared" si="69"/>
        <v>0</v>
      </c>
      <c r="V220" s="34"/>
      <c r="W220" s="34">
        <f t="shared" si="54"/>
        <v>0</v>
      </c>
      <c r="X220" s="34"/>
      <c r="Y220" s="34">
        <f t="shared" si="70"/>
        <v>0</v>
      </c>
      <c r="Z220" s="34"/>
      <c r="AA220" s="34">
        <f t="shared" si="63"/>
        <v>0</v>
      </c>
      <c r="AB220" s="34"/>
      <c r="AC220" s="34">
        <f t="shared" si="67"/>
        <v>0</v>
      </c>
      <c r="AD220" s="35">
        <f t="shared" si="64"/>
        <v>0</v>
      </c>
      <c r="AE220" s="35">
        <f t="shared" si="59"/>
        <v>0</v>
      </c>
      <c r="AF220" s="35">
        <f t="shared" si="60"/>
        <v>0</v>
      </c>
      <c r="AG220" s="37">
        <f t="shared" si="61"/>
        <v>0</v>
      </c>
      <c r="AH220" s="38"/>
      <c r="AI220" s="40"/>
      <c r="AJ220" s="41">
        <f t="shared" si="65"/>
        <v>0</v>
      </c>
      <c r="AK220" s="42" t="str">
        <f t="shared" si="71"/>
        <v>NÃO MEDIDO</v>
      </c>
      <c r="AL220" s="43"/>
    </row>
    <row r="221" spans="1:38" s="44" customFormat="1" ht="60.75" customHeight="1" x14ac:dyDescent="0.2">
      <c r="A221" s="44" t="s">
        <v>36</v>
      </c>
      <c r="C221" s="82" t="s">
        <v>428</v>
      </c>
      <c r="D221" s="83" t="s">
        <v>429</v>
      </c>
      <c r="E221" s="84" t="s">
        <v>57</v>
      </c>
      <c r="F221" s="85">
        <v>1628.4</v>
      </c>
      <c r="G221" s="85"/>
      <c r="H221" s="129">
        <v>-900</v>
      </c>
      <c r="I221" s="85">
        <f t="shared" si="68"/>
        <v>728.4</v>
      </c>
      <c r="J221" s="88">
        <v>408.15</v>
      </c>
      <c r="K221" s="89">
        <f t="shared" si="66"/>
        <v>297296.46000000002</v>
      </c>
      <c r="L221" s="34"/>
      <c r="M221" s="34">
        <f t="shared" si="72"/>
        <v>0</v>
      </c>
      <c r="N221" s="34"/>
      <c r="O221" s="34">
        <f t="shared" si="73"/>
        <v>0</v>
      </c>
      <c r="P221" s="34">
        <v>30.5</v>
      </c>
      <c r="Q221" s="34">
        <f t="shared" si="74"/>
        <v>12448.58</v>
      </c>
      <c r="R221" s="34">
        <v>71.64</v>
      </c>
      <c r="S221" s="34">
        <f>ROUND(R221*$J221,2)</f>
        <v>29239.87</v>
      </c>
      <c r="T221" s="34">
        <v>204.16</v>
      </c>
      <c r="U221" s="34">
        <f t="shared" si="69"/>
        <v>83327.899999999994</v>
      </c>
      <c r="V221" s="69">
        <v>200.03</v>
      </c>
      <c r="W221" s="34">
        <f t="shared" si="54"/>
        <v>81642.240000000005</v>
      </c>
      <c r="X221" s="34">
        <v>115.28</v>
      </c>
      <c r="Y221" s="34">
        <f t="shared" si="70"/>
        <v>47051.53</v>
      </c>
      <c r="Z221" s="34"/>
      <c r="AA221" s="34">
        <f t="shared" si="63"/>
        <v>0</v>
      </c>
      <c r="AB221" s="34"/>
      <c r="AC221" s="34">
        <f t="shared" si="67"/>
        <v>0</v>
      </c>
      <c r="AD221" s="35">
        <f t="shared" si="64"/>
        <v>621.61</v>
      </c>
      <c r="AE221" s="35">
        <f t="shared" si="59"/>
        <v>253710.12</v>
      </c>
      <c r="AF221" s="35">
        <f t="shared" si="60"/>
        <v>106.79</v>
      </c>
      <c r="AG221" s="37">
        <f t="shared" si="61"/>
        <v>43586.34</v>
      </c>
      <c r="AH221" s="38"/>
      <c r="AI221" s="40"/>
      <c r="AJ221" s="41">
        <f t="shared" si="65"/>
        <v>0</v>
      </c>
      <c r="AK221" s="42" t="str">
        <f t="shared" si="71"/>
        <v>NÃO MEDIDO</v>
      </c>
      <c r="AL221" s="43"/>
    </row>
    <row r="222" spans="1:38" s="44" customFormat="1" ht="45" customHeight="1" x14ac:dyDescent="0.2">
      <c r="A222" s="44" t="s">
        <v>36</v>
      </c>
      <c r="C222" s="82" t="s">
        <v>430</v>
      </c>
      <c r="D222" s="83" t="s">
        <v>431</v>
      </c>
      <c r="E222" s="84" t="s">
        <v>57</v>
      </c>
      <c r="F222" s="85">
        <v>1885.3</v>
      </c>
      <c r="G222" s="85"/>
      <c r="H222" s="129">
        <v>-1100</v>
      </c>
      <c r="I222" s="85">
        <f t="shared" si="68"/>
        <v>785.3</v>
      </c>
      <c r="J222" s="88">
        <v>36.880000000000003</v>
      </c>
      <c r="K222" s="89">
        <f t="shared" si="66"/>
        <v>28961.86</v>
      </c>
      <c r="L222" s="34"/>
      <c r="M222" s="34">
        <f t="shared" si="72"/>
        <v>0</v>
      </c>
      <c r="N222" s="34"/>
      <c r="O222" s="34">
        <f t="shared" si="73"/>
        <v>0</v>
      </c>
      <c r="P222" s="34">
        <v>30.5</v>
      </c>
      <c r="Q222" s="34">
        <f t="shared" si="74"/>
        <v>1124.8399999999999</v>
      </c>
      <c r="R222" s="34">
        <v>71.64</v>
      </c>
      <c r="S222" s="34">
        <f>ROUND(R222*$J222,2)</f>
        <v>2642.08</v>
      </c>
      <c r="T222" s="34">
        <v>204.16</v>
      </c>
      <c r="U222" s="34">
        <f t="shared" si="69"/>
        <v>7529.42</v>
      </c>
      <c r="V222" s="69">
        <v>200.03</v>
      </c>
      <c r="W222" s="34">
        <f t="shared" si="54"/>
        <v>7377.11</v>
      </c>
      <c r="X222" s="34">
        <v>115.28</v>
      </c>
      <c r="Y222" s="34">
        <f t="shared" si="70"/>
        <v>4251.53</v>
      </c>
      <c r="Z222" s="34"/>
      <c r="AA222" s="34">
        <f t="shared" si="63"/>
        <v>0</v>
      </c>
      <c r="AB222" s="34"/>
      <c r="AC222" s="34">
        <f t="shared" si="67"/>
        <v>0</v>
      </c>
      <c r="AD222" s="35">
        <f t="shared" si="64"/>
        <v>621.61</v>
      </c>
      <c r="AE222" s="35">
        <f t="shared" si="59"/>
        <v>22924.98</v>
      </c>
      <c r="AF222" s="35">
        <f t="shared" si="60"/>
        <v>163.69</v>
      </c>
      <c r="AG222" s="37">
        <f t="shared" si="61"/>
        <v>6036.88</v>
      </c>
      <c r="AH222" s="38"/>
      <c r="AI222" s="40"/>
      <c r="AJ222" s="41">
        <f t="shared" si="65"/>
        <v>0</v>
      </c>
      <c r="AK222" s="42" t="str">
        <f t="shared" si="71"/>
        <v>NÃO MEDIDO</v>
      </c>
      <c r="AL222" s="43"/>
    </row>
    <row r="223" spans="1:38" s="44" customFormat="1" ht="48" customHeight="1" x14ac:dyDescent="0.2">
      <c r="A223" s="44" t="s">
        <v>36</v>
      </c>
      <c r="C223" s="82" t="s">
        <v>432</v>
      </c>
      <c r="D223" s="83" t="s">
        <v>433</v>
      </c>
      <c r="E223" s="84" t="s">
        <v>57</v>
      </c>
      <c r="F223" s="85">
        <v>1379.5</v>
      </c>
      <c r="G223" s="85">
        <v>143.29</v>
      </c>
      <c r="H223" s="129">
        <v>0</v>
      </c>
      <c r="I223" s="85">
        <f t="shared" si="68"/>
        <v>1522.79</v>
      </c>
      <c r="J223" s="88">
        <v>80.489999999999995</v>
      </c>
      <c r="K223" s="89">
        <f t="shared" si="66"/>
        <v>122569.37</v>
      </c>
      <c r="L223" s="34"/>
      <c r="M223" s="34">
        <f t="shared" si="72"/>
        <v>0</v>
      </c>
      <c r="N223" s="34"/>
      <c r="O223" s="34">
        <f t="shared" si="73"/>
        <v>0</v>
      </c>
      <c r="P223" s="34"/>
      <c r="Q223" s="34">
        <f t="shared" si="74"/>
        <v>0</v>
      </c>
      <c r="R223" s="34"/>
      <c r="S223" s="34">
        <f t="shared" si="75"/>
        <v>0</v>
      </c>
      <c r="T223" s="34">
        <v>659.12</v>
      </c>
      <c r="U223" s="34">
        <f t="shared" si="69"/>
        <v>53052.57</v>
      </c>
      <c r="V223" s="69">
        <v>207.81</v>
      </c>
      <c r="W223" s="34">
        <f t="shared" si="54"/>
        <v>16726.63</v>
      </c>
      <c r="X223" s="34">
        <v>455.92</v>
      </c>
      <c r="Y223" s="34">
        <f t="shared" si="70"/>
        <v>36697</v>
      </c>
      <c r="Z223" s="34">
        <v>56.65</v>
      </c>
      <c r="AA223" s="34">
        <f t="shared" si="63"/>
        <v>4559.76</v>
      </c>
      <c r="AB223" s="34">
        <v>143.29</v>
      </c>
      <c r="AC223" s="34">
        <f t="shared" si="67"/>
        <v>11533.41</v>
      </c>
      <c r="AD223" s="35">
        <f t="shared" si="64"/>
        <v>1522.79</v>
      </c>
      <c r="AE223" s="35">
        <f t="shared" si="59"/>
        <v>122569.37</v>
      </c>
      <c r="AF223" s="35">
        <f t="shared" si="60"/>
        <v>0</v>
      </c>
      <c r="AG223" s="37">
        <f t="shared" si="61"/>
        <v>0</v>
      </c>
      <c r="AH223" s="38"/>
      <c r="AI223" s="40"/>
      <c r="AJ223" s="41">
        <f t="shared" si="65"/>
        <v>143.29</v>
      </c>
      <c r="AK223" s="42" t="str">
        <f t="shared" si="71"/>
        <v>MEDIDO</v>
      </c>
      <c r="AL223" s="43"/>
    </row>
    <row r="224" spans="1:38" s="44" customFormat="1" ht="45" customHeight="1" x14ac:dyDescent="0.2">
      <c r="A224" s="44" t="s">
        <v>36</v>
      </c>
      <c r="C224" s="82" t="s">
        <v>434</v>
      </c>
      <c r="D224" s="83" t="s">
        <v>435</v>
      </c>
      <c r="E224" s="84" t="s">
        <v>57</v>
      </c>
      <c r="F224" s="85">
        <v>1628.4</v>
      </c>
      <c r="G224" s="85"/>
      <c r="H224" s="129">
        <v>0</v>
      </c>
      <c r="I224" s="85">
        <f t="shared" si="68"/>
        <v>1628.4</v>
      </c>
      <c r="J224" s="88">
        <v>79.099999999999994</v>
      </c>
      <c r="K224" s="89">
        <f t="shared" si="66"/>
        <v>128806.44</v>
      </c>
      <c r="L224" s="34"/>
      <c r="M224" s="34">
        <f t="shared" si="72"/>
        <v>0</v>
      </c>
      <c r="N224" s="34"/>
      <c r="O224" s="34">
        <f t="shared" si="73"/>
        <v>0</v>
      </c>
      <c r="P224" s="34"/>
      <c r="Q224" s="34">
        <f t="shared" si="74"/>
        <v>0</v>
      </c>
      <c r="R224" s="34">
        <v>71.64</v>
      </c>
      <c r="S224" s="34">
        <f>ROUND(R224*$J224,2)</f>
        <v>5666.72</v>
      </c>
      <c r="T224" s="34">
        <v>204.16</v>
      </c>
      <c r="U224" s="34">
        <f t="shared" si="69"/>
        <v>16149.06</v>
      </c>
      <c r="V224" s="69">
        <v>200.03</v>
      </c>
      <c r="W224" s="34">
        <f t="shared" si="54"/>
        <v>15822.37</v>
      </c>
      <c r="X224" s="34">
        <v>93.86</v>
      </c>
      <c r="Y224" s="34">
        <f t="shared" si="70"/>
        <v>7424.33</v>
      </c>
      <c r="Z224" s="34"/>
      <c r="AA224" s="34">
        <f t="shared" si="63"/>
        <v>0</v>
      </c>
      <c r="AB224" s="34"/>
      <c r="AC224" s="34">
        <f t="shared" si="67"/>
        <v>0</v>
      </c>
      <c r="AD224" s="35">
        <f t="shared" si="64"/>
        <v>569.69000000000005</v>
      </c>
      <c r="AE224" s="35">
        <f t="shared" si="59"/>
        <v>45062.48</v>
      </c>
      <c r="AF224" s="35">
        <f t="shared" si="60"/>
        <v>1058.71</v>
      </c>
      <c r="AG224" s="37">
        <f t="shared" si="61"/>
        <v>83743.960000000006</v>
      </c>
      <c r="AH224" s="38"/>
      <c r="AI224" s="40"/>
      <c r="AJ224" s="41">
        <f t="shared" si="65"/>
        <v>0</v>
      </c>
      <c r="AK224" s="42" t="str">
        <f t="shared" si="71"/>
        <v>NÃO MEDIDO</v>
      </c>
      <c r="AL224" s="43"/>
    </row>
    <row r="225" spans="1:38" s="44" customFormat="1" ht="45" customHeight="1" x14ac:dyDescent="0.2">
      <c r="A225" s="44" t="s">
        <v>36</v>
      </c>
      <c r="C225" s="90" t="s">
        <v>436</v>
      </c>
      <c r="D225" s="91" t="s">
        <v>437</v>
      </c>
      <c r="E225" s="92" t="s">
        <v>57</v>
      </c>
      <c r="F225" s="93">
        <v>200.9</v>
      </c>
      <c r="G225" s="94"/>
      <c r="H225" s="130">
        <v>0</v>
      </c>
      <c r="I225" s="93">
        <f t="shared" si="68"/>
        <v>200.9</v>
      </c>
      <c r="J225" s="95">
        <v>92.01</v>
      </c>
      <c r="K225" s="96">
        <f t="shared" si="66"/>
        <v>18484.810000000001</v>
      </c>
      <c r="L225" s="69"/>
      <c r="M225" s="69">
        <f t="shared" si="72"/>
        <v>0</v>
      </c>
      <c r="N225" s="69"/>
      <c r="O225" s="34">
        <f t="shared" si="73"/>
        <v>0</v>
      </c>
      <c r="P225" s="69"/>
      <c r="Q225" s="34">
        <f t="shared" si="74"/>
        <v>0</v>
      </c>
      <c r="R225" s="69"/>
      <c r="S225" s="34">
        <f t="shared" si="75"/>
        <v>0</v>
      </c>
      <c r="T225" s="69">
        <v>15.79</v>
      </c>
      <c r="U225" s="34">
        <f t="shared" si="69"/>
        <v>1452.84</v>
      </c>
      <c r="V225" s="69"/>
      <c r="W225" s="34">
        <f t="shared" si="54"/>
        <v>0</v>
      </c>
      <c r="X225" s="69">
        <v>23.6</v>
      </c>
      <c r="Y225" s="34">
        <f t="shared" si="70"/>
        <v>2171.44</v>
      </c>
      <c r="Z225" s="69">
        <v>23.6</v>
      </c>
      <c r="AA225" s="34">
        <f t="shared" si="63"/>
        <v>2171.44</v>
      </c>
      <c r="AB225" s="69"/>
      <c r="AC225" s="34">
        <f t="shared" si="67"/>
        <v>0</v>
      </c>
      <c r="AD225" s="70">
        <f t="shared" si="64"/>
        <v>62.99</v>
      </c>
      <c r="AE225" s="70">
        <f t="shared" si="59"/>
        <v>5795.72</v>
      </c>
      <c r="AF225" s="70">
        <f t="shared" si="60"/>
        <v>137.91</v>
      </c>
      <c r="AG225" s="71">
        <f t="shared" si="61"/>
        <v>12689.09</v>
      </c>
      <c r="AH225" s="72"/>
      <c r="AI225" s="40"/>
      <c r="AJ225" s="41">
        <f t="shared" si="65"/>
        <v>0</v>
      </c>
      <c r="AK225" s="42" t="str">
        <f t="shared" si="71"/>
        <v>NÃO MEDIDO</v>
      </c>
      <c r="AL225" s="43"/>
    </row>
    <row r="226" spans="1:38" s="44" customFormat="1" ht="39.75" customHeight="1" x14ac:dyDescent="0.2">
      <c r="A226" s="44" t="s">
        <v>36</v>
      </c>
      <c r="C226" s="82" t="s">
        <v>438</v>
      </c>
      <c r="D226" s="83" t="s">
        <v>439</v>
      </c>
      <c r="E226" s="84" t="s">
        <v>57</v>
      </c>
      <c r="F226" s="85">
        <v>3287.6</v>
      </c>
      <c r="G226" s="85">
        <v>1816.98</v>
      </c>
      <c r="H226" s="129">
        <v>0</v>
      </c>
      <c r="I226" s="85">
        <f t="shared" si="68"/>
        <v>5104.58</v>
      </c>
      <c r="J226" s="88">
        <v>86.14</v>
      </c>
      <c r="K226" s="89">
        <f t="shared" si="66"/>
        <v>439708.52</v>
      </c>
      <c r="L226" s="34"/>
      <c r="M226" s="34">
        <f t="shared" si="72"/>
        <v>0</v>
      </c>
      <c r="N226" s="34">
        <v>660.09</v>
      </c>
      <c r="O226" s="34">
        <f t="shared" si="73"/>
        <v>56860.15</v>
      </c>
      <c r="P226" s="34">
        <v>660.09</v>
      </c>
      <c r="Q226" s="34">
        <f t="shared" si="74"/>
        <v>56860.15</v>
      </c>
      <c r="R226" s="34">
        <v>660</v>
      </c>
      <c r="S226" s="34">
        <f>ROUND(R226*$J226,2)</f>
        <v>56852.4</v>
      </c>
      <c r="T226" s="34">
        <v>160.66</v>
      </c>
      <c r="U226" s="34">
        <f t="shared" si="69"/>
        <v>13839.25</v>
      </c>
      <c r="V226" s="69">
        <v>1146.76</v>
      </c>
      <c r="W226" s="34">
        <f t="shared" si="54"/>
        <v>98781.91</v>
      </c>
      <c r="X226" s="34"/>
      <c r="Y226" s="34">
        <f t="shared" si="70"/>
        <v>0</v>
      </c>
      <c r="Z226" s="34"/>
      <c r="AA226" s="34">
        <f t="shared" si="63"/>
        <v>0</v>
      </c>
      <c r="AB226" s="34">
        <v>1816.98</v>
      </c>
      <c r="AC226" s="34">
        <f t="shared" si="67"/>
        <v>156514.66</v>
      </c>
      <c r="AD226" s="35">
        <f t="shared" si="64"/>
        <v>5104.58</v>
      </c>
      <c r="AE226" s="35">
        <f t="shared" si="59"/>
        <v>439708.52</v>
      </c>
      <c r="AF226" s="35">
        <f t="shared" si="60"/>
        <v>0</v>
      </c>
      <c r="AG226" s="37">
        <f t="shared" si="61"/>
        <v>0</v>
      </c>
      <c r="AH226" s="38"/>
      <c r="AI226" s="40"/>
      <c r="AJ226" s="41">
        <f t="shared" si="65"/>
        <v>1816.98</v>
      </c>
      <c r="AK226" s="42" t="str">
        <f t="shared" si="71"/>
        <v>MEDIDO</v>
      </c>
      <c r="AL226" s="43"/>
    </row>
    <row r="227" spans="1:38" s="44" customFormat="1" ht="39.75" customHeight="1" x14ac:dyDescent="0.2">
      <c r="A227" s="44" t="s">
        <v>36</v>
      </c>
      <c r="C227" s="82" t="s">
        <v>440</v>
      </c>
      <c r="D227" s="83" t="s">
        <v>441</v>
      </c>
      <c r="E227" s="84" t="s">
        <v>57</v>
      </c>
      <c r="F227" s="85">
        <v>1332.2</v>
      </c>
      <c r="G227" s="85">
        <v>364.5</v>
      </c>
      <c r="H227" s="129">
        <v>0</v>
      </c>
      <c r="I227" s="85">
        <f t="shared" si="68"/>
        <v>1696.7</v>
      </c>
      <c r="J227" s="88">
        <v>262.81</v>
      </c>
      <c r="K227" s="89">
        <f t="shared" si="66"/>
        <v>445909.73</v>
      </c>
      <c r="L227" s="34"/>
      <c r="M227" s="34">
        <f t="shared" si="72"/>
        <v>0</v>
      </c>
      <c r="N227" s="34">
        <v>333.04</v>
      </c>
      <c r="O227" s="34">
        <f t="shared" si="73"/>
        <v>87526.24</v>
      </c>
      <c r="P227" s="34">
        <v>333.04</v>
      </c>
      <c r="Q227" s="34">
        <f t="shared" si="74"/>
        <v>87526.24</v>
      </c>
      <c r="R227" s="34">
        <v>330</v>
      </c>
      <c r="S227" s="34">
        <f>ROUND(R227*$J227,2)</f>
        <v>86727.3</v>
      </c>
      <c r="T227" s="34">
        <v>99.87</v>
      </c>
      <c r="U227" s="34">
        <f t="shared" si="69"/>
        <v>26246.83</v>
      </c>
      <c r="V227" s="69">
        <v>73.819999999999993</v>
      </c>
      <c r="W227" s="34">
        <f t="shared" si="54"/>
        <v>19400.63</v>
      </c>
      <c r="X227" s="34">
        <v>162.43</v>
      </c>
      <c r="Y227" s="34">
        <f t="shared" si="70"/>
        <v>42688.23</v>
      </c>
      <c r="Z227" s="34"/>
      <c r="AA227" s="34">
        <f t="shared" si="63"/>
        <v>0</v>
      </c>
      <c r="AB227" s="34">
        <v>364.5</v>
      </c>
      <c r="AC227" s="34">
        <f t="shared" si="67"/>
        <v>95794.25</v>
      </c>
      <c r="AD227" s="35">
        <f t="shared" si="64"/>
        <v>1696.7</v>
      </c>
      <c r="AE227" s="35">
        <f t="shared" si="59"/>
        <v>445909.72</v>
      </c>
      <c r="AF227" s="35">
        <f t="shared" si="60"/>
        <v>0</v>
      </c>
      <c r="AG227" s="37">
        <f t="shared" si="61"/>
        <v>0.01</v>
      </c>
      <c r="AH227" s="38"/>
      <c r="AI227" s="40"/>
      <c r="AJ227" s="41">
        <f t="shared" si="65"/>
        <v>364.5</v>
      </c>
      <c r="AK227" s="42" t="str">
        <f t="shared" si="71"/>
        <v>MEDIDO</v>
      </c>
      <c r="AL227" s="43"/>
    </row>
    <row r="228" spans="1:38" s="44" customFormat="1" ht="36.75" customHeight="1" x14ac:dyDescent="0.2">
      <c r="A228" s="44" t="s">
        <v>36</v>
      </c>
      <c r="C228" s="82" t="s">
        <v>442</v>
      </c>
      <c r="D228" s="83" t="s">
        <v>443</v>
      </c>
      <c r="E228" s="84" t="s">
        <v>57</v>
      </c>
      <c r="F228" s="85">
        <v>83.2</v>
      </c>
      <c r="G228" s="85">
        <v>56.81</v>
      </c>
      <c r="H228" s="129">
        <v>0</v>
      </c>
      <c r="I228" s="85">
        <f t="shared" si="68"/>
        <v>140.01</v>
      </c>
      <c r="J228" s="88">
        <v>262.81</v>
      </c>
      <c r="K228" s="89">
        <f t="shared" si="66"/>
        <v>36796.03</v>
      </c>
      <c r="L228" s="34"/>
      <c r="M228" s="34">
        <f t="shared" si="72"/>
        <v>0</v>
      </c>
      <c r="N228" s="34"/>
      <c r="O228" s="34">
        <f t="shared" si="73"/>
        <v>0</v>
      </c>
      <c r="P228" s="34">
        <v>19.309999999999999</v>
      </c>
      <c r="Q228" s="34">
        <f t="shared" si="74"/>
        <v>5074.8599999999997</v>
      </c>
      <c r="R228" s="34">
        <v>32.630000000000003</v>
      </c>
      <c r="S228" s="34">
        <f>ROUND(R228*$J228,2)</f>
        <v>8575.49</v>
      </c>
      <c r="T228" s="34">
        <v>23.31</v>
      </c>
      <c r="U228" s="34">
        <f t="shared" si="69"/>
        <v>6126.1</v>
      </c>
      <c r="V228" s="34"/>
      <c r="W228" s="34">
        <f t="shared" si="54"/>
        <v>0</v>
      </c>
      <c r="X228" s="34">
        <v>7.95</v>
      </c>
      <c r="Y228" s="34">
        <f t="shared" si="70"/>
        <v>2089.34</v>
      </c>
      <c r="Z228" s="34"/>
      <c r="AA228" s="34">
        <f t="shared" si="63"/>
        <v>0</v>
      </c>
      <c r="AB228" s="34">
        <v>56.81</v>
      </c>
      <c r="AC228" s="34">
        <f t="shared" si="67"/>
        <v>14930.24</v>
      </c>
      <c r="AD228" s="35">
        <f t="shared" si="64"/>
        <v>140.01</v>
      </c>
      <c r="AE228" s="35">
        <f t="shared" si="59"/>
        <v>36796.03</v>
      </c>
      <c r="AF228" s="35">
        <f t="shared" si="60"/>
        <v>0</v>
      </c>
      <c r="AG228" s="37">
        <f t="shared" si="61"/>
        <v>0</v>
      </c>
      <c r="AH228" s="38"/>
      <c r="AI228" s="40"/>
      <c r="AJ228" s="41">
        <f t="shared" si="65"/>
        <v>56.81</v>
      </c>
      <c r="AK228" s="42" t="str">
        <f t="shared" si="71"/>
        <v>MEDIDO</v>
      </c>
      <c r="AL228" s="43"/>
    </row>
    <row r="229" spans="1:38" s="44" customFormat="1" ht="36.75" customHeight="1" x14ac:dyDescent="0.2">
      <c r="A229" s="44" t="s">
        <v>36</v>
      </c>
      <c r="C229" s="82" t="s">
        <v>444</v>
      </c>
      <c r="D229" s="83" t="s">
        <v>445</v>
      </c>
      <c r="E229" s="84" t="s">
        <v>57</v>
      </c>
      <c r="F229" s="85">
        <v>137.5</v>
      </c>
      <c r="G229" s="86"/>
      <c r="H229" s="129">
        <v>0</v>
      </c>
      <c r="I229" s="85">
        <f t="shared" si="68"/>
        <v>137.5</v>
      </c>
      <c r="J229" s="88">
        <v>262.81</v>
      </c>
      <c r="K229" s="89">
        <f t="shared" si="66"/>
        <v>36136.379999999997</v>
      </c>
      <c r="L229" s="34"/>
      <c r="M229" s="34">
        <f t="shared" si="72"/>
        <v>0</v>
      </c>
      <c r="N229" s="34"/>
      <c r="O229" s="34">
        <f t="shared" si="73"/>
        <v>0</v>
      </c>
      <c r="P229" s="34">
        <v>43.46</v>
      </c>
      <c r="Q229" s="34">
        <f t="shared" si="74"/>
        <v>11421.72</v>
      </c>
      <c r="R229" s="34">
        <v>65.150000000000006</v>
      </c>
      <c r="S229" s="34">
        <f>ROUND(R229*$J229,2)</f>
        <v>17122.07</v>
      </c>
      <c r="T229" s="34">
        <v>28.89</v>
      </c>
      <c r="U229" s="34">
        <f t="shared" si="69"/>
        <v>7592.58</v>
      </c>
      <c r="V229" s="34"/>
      <c r="W229" s="34">
        <f t="shared" si="54"/>
        <v>0</v>
      </c>
      <c r="X229" s="34"/>
      <c r="Y229" s="34">
        <f t="shared" si="70"/>
        <v>0</v>
      </c>
      <c r="Z229" s="34"/>
      <c r="AA229" s="34">
        <f t="shared" si="63"/>
        <v>0</v>
      </c>
      <c r="AB229" s="34"/>
      <c r="AC229" s="34">
        <f t="shared" si="67"/>
        <v>0</v>
      </c>
      <c r="AD229" s="35">
        <f t="shared" si="64"/>
        <v>137.5</v>
      </c>
      <c r="AE229" s="35">
        <f t="shared" si="59"/>
        <v>36136.370000000003</v>
      </c>
      <c r="AF229" s="35">
        <f t="shared" si="60"/>
        <v>0</v>
      </c>
      <c r="AG229" s="37">
        <f t="shared" si="61"/>
        <v>0.01</v>
      </c>
      <c r="AH229" s="38"/>
      <c r="AI229" s="40"/>
      <c r="AJ229" s="41">
        <f t="shared" si="65"/>
        <v>0</v>
      </c>
      <c r="AK229" s="42" t="str">
        <f t="shared" si="71"/>
        <v>NÃO MEDIDO</v>
      </c>
      <c r="AL229" s="43"/>
    </row>
    <row r="230" spans="1:38" s="44" customFormat="1" ht="36.75" customHeight="1" x14ac:dyDescent="0.2">
      <c r="A230" s="44" t="s">
        <v>36</v>
      </c>
      <c r="C230" s="82" t="s">
        <v>446</v>
      </c>
      <c r="D230" s="83" t="s">
        <v>447</v>
      </c>
      <c r="E230" s="84" t="s">
        <v>57</v>
      </c>
      <c r="F230" s="85">
        <v>220.7</v>
      </c>
      <c r="G230" s="86"/>
      <c r="H230" s="129">
        <v>0</v>
      </c>
      <c r="I230" s="85">
        <f t="shared" si="68"/>
        <v>220.7</v>
      </c>
      <c r="J230" s="88">
        <v>238.73</v>
      </c>
      <c r="K230" s="89">
        <f t="shared" si="66"/>
        <v>52687.71</v>
      </c>
      <c r="L230" s="34"/>
      <c r="M230" s="34">
        <f t="shared" si="72"/>
        <v>0</v>
      </c>
      <c r="N230" s="34"/>
      <c r="O230" s="34">
        <f t="shared" si="73"/>
        <v>0</v>
      </c>
      <c r="P230" s="34"/>
      <c r="Q230" s="34">
        <f t="shared" si="74"/>
        <v>0</v>
      </c>
      <c r="R230" s="34"/>
      <c r="S230" s="34">
        <f t="shared" si="75"/>
        <v>0</v>
      </c>
      <c r="T230" s="34"/>
      <c r="U230" s="34">
        <f t="shared" si="69"/>
        <v>0</v>
      </c>
      <c r="V230" s="34"/>
      <c r="W230" s="34">
        <f t="shared" si="54"/>
        <v>0</v>
      </c>
      <c r="X230" s="34">
        <v>31.55</v>
      </c>
      <c r="Y230" s="34">
        <f t="shared" si="70"/>
        <v>7531.93</v>
      </c>
      <c r="Z230" s="34"/>
      <c r="AA230" s="34">
        <f t="shared" si="63"/>
        <v>0</v>
      </c>
      <c r="AB230" s="34"/>
      <c r="AC230" s="34">
        <f t="shared" si="67"/>
        <v>0</v>
      </c>
      <c r="AD230" s="35">
        <f t="shared" si="64"/>
        <v>31.55</v>
      </c>
      <c r="AE230" s="35">
        <f t="shared" si="59"/>
        <v>7531.93</v>
      </c>
      <c r="AF230" s="35">
        <f t="shared" si="60"/>
        <v>189.15</v>
      </c>
      <c r="AG230" s="37">
        <f t="shared" si="61"/>
        <v>45155.78</v>
      </c>
      <c r="AH230" s="38"/>
      <c r="AI230" s="40"/>
      <c r="AJ230" s="41">
        <f t="shared" si="65"/>
        <v>0</v>
      </c>
      <c r="AK230" s="42" t="str">
        <f t="shared" si="71"/>
        <v>NÃO MEDIDO</v>
      </c>
      <c r="AL230" s="43"/>
    </row>
    <row r="231" spans="1:38" s="44" customFormat="1" ht="36.75" customHeight="1" x14ac:dyDescent="0.2">
      <c r="A231" s="44" t="s">
        <v>36</v>
      </c>
      <c r="C231" s="82" t="s">
        <v>448</v>
      </c>
      <c r="D231" s="83" t="s">
        <v>449</v>
      </c>
      <c r="E231" s="84" t="s">
        <v>57</v>
      </c>
      <c r="F231" s="85">
        <v>275</v>
      </c>
      <c r="G231" s="86"/>
      <c r="H231" s="129">
        <v>0</v>
      </c>
      <c r="I231" s="85">
        <f t="shared" si="68"/>
        <v>275</v>
      </c>
      <c r="J231" s="88">
        <v>234.75</v>
      </c>
      <c r="K231" s="89">
        <f t="shared" si="66"/>
        <v>64556.25</v>
      </c>
      <c r="L231" s="34"/>
      <c r="M231" s="34">
        <f t="shared" si="72"/>
        <v>0</v>
      </c>
      <c r="N231" s="34"/>
      <c r="O231" s="34">
        <f t="shared" si="73"/>
        <v>0</v>
      </c>
      <c r="P231" s="34">
        <v>71.22</v>
      </c>
      <c r="Q231" s="34">
        <f t="shared" si="74"/>
        <v>16718.900000000001</v>
      </c>
      <c r="R231" s="34">
        <v>11.86</v>
      </c>
      <c r="S231" s="34">
        <f>ROUND(R231*$J231,2)</f>
        <v>2784.14</v>
      </c>
      <c r="T231" s="34">
        <v>32.33</v>
      </c>
      <c r="U231" s="34">
        <f t="shared" si="69"/>
        <v>7589.47</v>
      </c>
      <c r="V231" s="34"/>
      <c r="W231" s="34">
        <f t="shared" si="54"/>
        <v>0</v>
      </c>
      <c r="X231" s="34"/>
      <c r="Y231" s="34">
        <f t="shared" si="70"/>
        <v>0</v>
      </c>
      <c r="Z231" s="34">
        <v>158.54</v>
      </c>
      <c r="AA231" s="34">
        <f t="shared" si="63"/>
        <v>37217.269999999997</v>
      </c>
      <c r="AB231" s="34"/>
      <c r="AC231" s="34">
        <f t="shared" si="67"/>
        <v>0</v>
      </c>
      <c r="AD231" s="35">
        <f t="shared" si="64"/>
        <v>273.95</v>
      </c>
      <c r="AE231" s="35">
        <f t="shared" si="59"/>
        <v>64309.78</v>
      </c>
      <c r="AF231" s="35">
        <f t="shared" si="60"/>
        <v>1.05</v>
      </c>
      <c r="AG231" s="37">
        <f t="shared" si="61"/>
        <v>246.47</v>
      </c>
      <c r="AH231" s="38"/>
      <c r="AI231" s="40"/>
      <c r="AJ231" s="41">
        <f t="shared" si="65"/>
        <v>0</v>
      </c>
      <c r="AK231" s="42" t="str">
        <f t="shared" si="71"/>
        <v>NÃO MEDIDO</v>
      </c>
      <c r="AL231" s="43"/>
    </row>
    <row r="232" spans="1:38" s="44" customFormat="1" ht="60.75" customHeight="1" x14ac:dyDescent="0.2">
      <c r="A232" s="44" t="s">
        <v>36</v>
      </c>
      <c r="C232" s="82" t="s">
        <v>450</v>
      </c>
      <c r="D232" s="83" t="s">
        <v>451</v>
      </c>
      <c r="E232" s="84" t="s">
        <v>57</v>
      </c>
      <c r="F232" s="85">
        <v>515.9</v>
      </c>
      <c r="G232" s="86"/>
      <c r="H232" s="129">
        <v>-500</v>
      </c>
      <c r="I232" s="85">
        <f t="shared" si="68"/>
        <v>15.9</v>
      </c>
      <c r="J232" s="88">
        <v>80.27</v>
      </c>
      <c r="K232" s="89">
        <f t="shared" si="66"/>
        <v>1276.29</v>
      </c>
      <c r="L232" s="34"/>
      <c r="M232" s="34">
        <f t="shared" si="72"/>
        <v>0</v>
      </c>
      <c r="N232" s="34"/>
      <c r="O232" s="34">
        <f t="shared" si="73"/>
        <v>0</v>
      </c>
      <c r="P232" s="34"/>
      <c r="Q232" s="34">
        <f t="shared" si="74"/>
        <v>0</v>
      </c>
      <c r="R232" s="34"/>
      <c r="S232" s="34">
        <f t="shared" si="75"/>
        <v>0</v>
      </c>
      <c r="T232" s="34"/>
      <c r="U232" s="34">
        <f t="shared" si="69"/>
        <v>0</v>
      </c>
      <c r="V232" s="34"/>
      <c r="W232" s="34">
        <f t="shared" si="54"/>
        <v>0</v>
      </c>
      <c r="X232" s="34"/>
      <c r="Y232" s="34">
        <f t="shared" si="70"/>
        <v>0</v>
      </c>
      <c r="Z232" s="34"/>
      <c r="AA232" s="34">
        <f t="shared" si="63"/>
        <v>0</v>
      </c>
      <c r="AB232" s="34"/>
      <c r="AC232" s="34">
        <f t="shared" si="67"/>
        <v>0</v>
      </c>
      <c r="AD232" s="35">
        <f t="shared" si="64"/>
        <v>0</v>
      </c>
      <c r="AE232" s="35">
        <f t="shared" si="59"/>
        <v>0</v>
      </c>
      <c r="AF232" s="35">
        <f t="shared" si="60"/>
        <v>15.9</v>
      </c>
      <c r="AG232" s="37">
        <f t="shared" si="61"/>
        <v>1276.29</v>
      </c>
      <c r="AH232" s="38"/>
      <c r="AI232" s="40"/>
      <c r="AJ232" s="41">
        <f t="shared" si="65"/>
        <v>0</v>
      </c>
      <c r="AK232" s="42" t="str">
        <f t="shared" si="71"/>
        <v>NÃO MEDIDO</v>
      </c>
      <c r="AL232" s="43"/>
    </row>
    <row r="233" spans="1:38" s="44" customFormat="1" ht="45" customHeight="1" x14ac:dyDescent="0.2">
      <c r="A233" s="44" t="s">
        <v>36</v>
      </c>
      <c r="C233" s="82" t="s">
        <v>452</v>
      </c>
      <c r="D233" s="83" t="s">
        <v>453</v>
      </c>
      <c r="E233" s="84" t="s">
        <v>57</v>
      </c>
      <c r="F233" s="85">
        <v>515.9</v>
      </c>
      <c r="G233" s="86"/>
      <c r="H233" s="129">
        <v>-515.9</v>
      </c>
      <c r="I233" s="85">
        <f t="shared" si="68"/>
        <v>0</v>
      </c>
      <c r="J233" s="88">
        <v>295.02999999999997</v>
      </c>
      <c r="K233" s="89">
        <f t="shared" si="66"/>
        <v>0</v>
      </c>
      <c r="L233" s="34"/>
      <c r="M233" s="34">
        <f t="shared" si="72"/>
        <v>0</v>
      </c>
      <c r="N233" s="34"/>
      <c r="O233" s="34">
        <f t="shared" si="73"/>
        <v>0</v>
      </c>
      <c r="P233" s="34"/>
      <c r="Q233" s="34">
        <f t="shared" si="74"/>
        <v>0</v>
      </c>
      <c r="R233" s="34"/>
      <c r="S233" s="34">
        <f t="shared" si="75"/>
        <v>0</v>
      </c>
      <c r="T233" s="34"/>
      <c r="U233" s="34">
        <f t="shared" si="69"/>
        <v>0</v>
      </c>
      <c r="V233" s="34"/>
      <c r="W233" s="34">
        <f t="shared" si="54"/>
        <v>0</v>
      </c>
      <c r="X233" s="34"/>
      <c r="Y233" s="34">
        <f t="shared" si="70"/>
        <v>0</v>
      </c>
      <c r="Z233" s="34"/>
      <c r="AA233" s="34">
        <f t="shared" si="63"/>
        <v>0</v>
      </c>
      <c r="AB233" s="34"/>
      <c r="AC233" s="34">
        <f t="shared" si="67"/>
        <v>0</v>
      </c>
      <c r="AD233" s="35">
        <f t="shared" si="64"/>
        <v>0</v>
      </c>
      <c r="AE233" s="35">
        <f t="shared" si="59"/>
        <v>0</v>
      </c>
      <c r="AF233" s="35">
        <f t="shared" si="60"/>
        <v>0</v>
      </c>
      <c r="AG233" s="37">
        <f t="shared" si="61"/>
        <v>0</v>
      </c>
      <c r="AH233" s="38"/>
      <c r="AI233" s="40"/>
      <c r="AJ233" s="41">
        <f t="shared" si="65"/>
        <v>0</v>
      </c>
      <c r="AK233" s="42" t="str">
        <f t="shared" si="71"/>
        <v>NÃO MEDIDO</v>
      </c>
      <c r="AL233" s="43"/>
    </row>
    <row r="234" spans="1:38" s="44" customFormat="1" ht="37.5" customHeight="1" x14ac:dyDescent="0.2">
      <c r="A234" s="44" t="s">
        <v>36</v>
      </c>
      <c r="C234" s="82" t="s">
        <v>454</v>
      </c>
      <c r="D234" s="83" t="s">
        <v>455</v>
      </c>
      <c r="E234" s="84" t="s">
        <v>75</v>
      </c>
      <c r="F234" s="85">
        <v>10.199999999999999</v>
      </c>
      <c r="G234" s="86"/>
      <c r="H234" s="129">
        <v>0</v>
      </c>
      <c r="I234" s="85">
        <f t="shared" si="68"/>
        <v>10.199999999999999</v>
      </c>
      <c r="J234" s="88">
        <v>195.49</v>
      </c>
      <c r="K234" s="89">
        <f t="shared" si="66"/>
        <v>1994</v>
      </c>
      <c r="L234" s="34"/>
      <c r="M234" s="34">
        <f t="shared" si="72"/>
        <v>0</v>
      </c>
      <c r="N234" s="34"/>
      <c r="O234" s="34">
        <f t="shared" si="73"/>
        <v>0</v>
      </c>
      <c r="P234" s="34"/>
      <c r="Q234" s="34">
        <f t="shared" si="74"/>
        <v>0</v>
      </c>
      <c r="R234" s="34"/>
      <c r="S234" s="34">
        <f t="shared" si="75"/>
        <v>0</v>
      </c>
      <c r="T234" s="34"/>
      <c r="U234" s="34">
        <f t="shared" si="69"/>
        <v>0</v>
      </c>
      <c r="V234" s="34"/>
      <c r="W234" s="34">
        <f t="shared" si="54"/>
        <v>0</v>
      </c>
      <c r="X234" s="34">
        <v>10.199999999999999</v>
      </c>
      <c r="Y234" s="34">
        <f t="shared" si="70"/>
        <v>1994</v>
      </c>
      <c r="Z234" s="34"/>
      <c r="AA234" s="34">
        <f t="shared" si="63"/>
        <v>0</v>
      </c>
      <c r="AB234" s="34"/>
      <c r="AC234" s="34">
        <f t="shared" si="67"/>
        <v>0</v>
      </c>
      <c r="AD234" s="35">
        <f t="shared" si="64"/>
        <v>10.199999999999999</v>
      </c>
      <c r="AE234" s="35">
        <f t="shared" si="59"/>
        <v>1994</v>
      </c>
      <c r="AF234" s="35">
        <f t="shared" si="60"/>
        <v>0</v>
      </c>
      <c r="AG234" s="37">
        <f t="shared" si="61"/>
        <v>0</v>
      </c>
      <c r="AH234" s="38"/>
      <c r="AI234" s="40"/>
      <c r="AJ234" s="41">
        <f t="shared" si="65"/>
        <v>0</v>
      </c>
      <c r="AK234" s="42" t="str">
        <f t="shared" si="71"/>
        <v>NÃO MEDIDO</v>
      </c>
      <c r="AL234" s="43"/>
    </row>
    <row r="235" spans="1:38" s="44" customFormat="1" ht="45" customHeight="1" x14ac:dyDescent="0.2">
      <c r="A235" s="44" t="s">
        <v>36</v>
      </c>
      <c r="C235" s="82" t="s">
        <v>456</v>
      </c>
      <c r="D235" s="83" t="s">
        <v>457</v>
      </c>
      <c r="E235" s="84" t="s">
        <v>57</v>
      </c>
      <c r="F235" s="85">
        <v>1374.8</v>
      </c>
      <c r="G235" s="85">
        <v>642.26</v>
      </c>
      <c r="H235" s="129">
        <v>0</v>
      </c>
      <c r="I235" s="85">
        <f t="shared" si="68"/>
        <v>2017.06</v>
      </c>
      <c r="J235" s="88">
        <v>72.37</v>
      </c>
      <c r="K235" s="89">
        <f t="shared" si="66"/>
        <v>145974.64000000001</v>
      </c>
      <c r="L235" s="34"/>
      <c r="M235" s="34">
        <f t="shared" si="72"/>
        <v>0</v>
      </c>
      <c r="N235" s="34">
        <v>343.7</v>
      </c>
      <c r="O235" s="34">
        <f t="shared" si="73"/>
        <v>24873.57</v>
      </c>
      <c r="P235" s="34">
        <v>343.7</v>
      </c>
      <c r="Q235" s="34">
        <f t="shared" si="74"/>
        <v>24873.57</v>
      </c>
      <c r="R235" s="34">
        <v>343.7</v>
      </c>
      <c r="S235" s="34">
        <f>ROUND(R235*$J235,2)</f>
        <v>24873.57</v>
      </c>
      <c r="T235" s="34"/>
      <c r="U235" s="34">
        <f t="shared" si="69"/>
        <v>0</v>
      </c>
      <c r="V235" s="69">
        <v>343.7</v>
      </c>
      <c r="W235" s="34">
        <f t="shared" si="54"/>
        <v>24873.57</v>
      </c>
      <c r="X235" s="34"/>
      <c r="Y235" s="34">
        <f t="shared" si="70"/>
        <v>0</v>
      </c>
      <c r="Z235" s="34"/>
      <c r="AA235" s="34">
        <f t="shared" si="63"/>
        <v>0</v>
      </c>
      <c r="AB235" s="34">
        <v>642.26</v>
      </c>
      <c r="AC235" s="34">
        <f t="shared" si="67"/>
        <v>46480.36</v>
      </c>
      <c r="AD235" s="35">
        <f t="shared" si="64"/>
        <v>2017.06</v>
      </c>
      <c r="AE235" s="35">
        <f t="shared" si="59"/>
        <v>145974.64000000001</v>
      </c>
      <c r="AF235" s="35">
        <f t="shared" si="60"/>
        <v>0</v>
      </c>
      <c r="AG235" s="37">
        <f t="shared" si="61"/>
        <v>0</v>
      </c>
      <c r="AH235" s="38"/>
      <c r="AI235" s="40"/>
      <c r="AJ235" s="41">
        <f t="shared" si="65"/>
        <v>642.26</v>
      </c>
      <c r="AK235" s="42" t="str">
        <f t="shared" si="71"/>
        <v>MEDIDO</v>
      </c>
      <c r="AL235" s="43"/>
    </row>
    <row r="236" spans="1:38" s="44" customFormat="1" ht="45" customHeight="1" x14ac:dyDescent="0.2">
      <c r="A236" s="44" t="s">
        <v>36</v>
      </c>
      <c r="C236" s="82" t="s">
        <v>458</v>
      </c>
      <c r="D236" s="83" t="s">
        <v>459</v>
      </c>
      <c r="E236" s="84" t="s">
        <v>57</v>
      </c>
      <c r="F236" s="85">
        <v>1</v>
      </c>
      <c r="G236" s="86"/>
      <c r="H236" s="129">
        <v>0</v>
      </c>
      <c r="I236" s="85">
        <f t="shared" si="68"/>
        <v>1</v>
      </c>
      <c r="J236" s="88">
        <v>282.31</v>
      </c>
      <c r="K236" s="89">
        <f t="shared" si="66"/>
        <v>282.31</v>
      </c>
      <c r="L236" s="34"/>
      <c r="M236" s="34">
        <f t="shared" si="72"/>
        <v>0</v>
      </c>
      <c r="N236" s="34"/>
      <c r="O236" s="34">
        <f t="shared" si="73"/>
        <v>0</v>
      </c>
      <c r="P236" s="34"/>
      <c r="Q236" s="34">
        <f t="shared" si="74"/>
        <v>0</v>
      </c>
      <c r="R236" s="34"/>
      <c r="S236" s="34">
        <f t="shared" si="75"/>
        <v>0</v>
      </c>
      <c r="T236" s="34"/>
      <c r="U236" s="34">
        <f t="shared" si="69"/>
        <v>0</v>
      </c>
      <c r="V236" s="34"/>
      <c r="W236" s="34">
        <f t="shared" si="54"/>
        <v>0</v>
      </c>
      <c r="X236" s="34"/>
      <c r="Y236" s="34">
        <f t="shared" si="70"/>
        <v>0</v>
      </c>
      <c r="Z236" s="34"/>
      <c r="AA236" s="34">
        <f t="shared" si="63"/>
        <v>0</v>
      </c>
      <c r="AB236" s="34"/>
      <c r="AC236" s="34">
        <f t="shared" si="67"/>
        <v>0</v>
      </c>
      <c r="AD236" s="35">
        <f t="shared" si="64"/>
        <v>0</v>
      </c>
      <c r="AE236" s="35">
        <f t="shared" si="59"/>
        <v>0</v>
      </c>
      <c r="AF236" s="35">
        <f t="shared" si="60"/>
        <v>1</v>
      </c>
      <c r="AG236" s="37">
        <f t="shared" si="61"/>
        <v>282.31</v>
      </c>
      <c r="AH236" s="38"/>
      <c r="AI236" s="40"/>
      <c r="AJ236" s="41">
        <f t="shared" si="65"/>
        <v>0</v>
      </c>
      <c r="AK236" s="42" t="str">
        <f t="shared" si="71"/>
        <v>NÃO MEDIDO</v>
      </c>
      <c r="AL236" s="43"/>
    </row>
    <row r="237" spans="1:38" s="44" customFormat="1" ht="45.75" customHeight="1" x14ac:dyDescent="0.2">
      <c r="A237" s="44" t="s">
        <v>36</v>
      </c>
      <c r="C237" s="82" t="s">
        <v>460</v>
      </c>
      <c r="D237" s="83" t="s">
        <v>461</v>
      </c>
      <c r="E237" s="84" t="s">
        <v>57</v>
      </c>
      <c r="F237" s="85">
        <v>1374.8</v>
      </c>
      <c r="G237" s="85">
        <v>642.26</v>
      </c>
      <c r="H237" s="129">
        <v>0</v>
      </c>
      <c r="I237" s="85">
        <f t="shared" si="68"/>
        <v>2017.06</v>
      </c>
      <c r="J237" s="88">
        <v>62.21</v>
      </c>
      <c r="K237" s="89">
        <f t="shared" si="66"/>
        <v>125481.3</v>
      </c>
      <c r="L237" s="34"/>
      <c r="M237" s="34">
        <f t="shared" si="72"/>
        <v>0</v>
      </c>
      <c r="N237" s="34"/>
      <c r="O237" s="34">
        <f t="shared" si="73"/>
        <v>0</v>
      </c>
      <c r="P237" s="34"/>
      <c r="Q237" s="34">
        <f t="shared" si="74"/>
        <v>0</v>
      </c>
      <c r="R237" s="34"/>
      <c r="S237" s="34">
        <f t="shared" si="75"/>
        <v>0</v>
      </c>
      <c r="T237" s="34">
        <v>273.25</v>
      </c>
      <c r="U237" s="34">
        <f t="shared" si="69"/>
        <v>16998.88</v>
      </c>
      <c r="V237" s="69">
        <v>391.6</v>
      </c>
      <c r="W237" s="34">
        <f t="shared" si="54"/>
        <v>24361.439999999999</v>
      </c>
      <c r="X237" s="34">
        <v>399.27</v>
      </c>
      <c r="Y237" s="34">
        <f t="shared" si="70"/>
        <v>24838.59</v>
      </c>
      <c r="Z237" s="34">
        <v>310.68</v>
      </c>
      <c r="AA237" s="34">
        <f t="shared" si="63"/>
        <v>19327.400000000001</v>
      </c>
      <c r="AB237" s="34">
        <v>642.26</v>
      </c>
      <c r="AC237" s="34">
        <f t="shared" si="67"/>
        <v>39954.99</v>
      </c>
      <c r="AD237" s="35">
        <f t="shared" si="64"/>
        <v>2017.06</v>
      </c>
      <c r="AE237" s="35">
        <f t="shared" si="59"/>
        <v>125481.3</v>
      </c>
      <c r="AF237" s="35">
        <f t="shared" si="60"/>
        <v>0</v>
      </c>
      <c r="AG237" s="37">
        <f t="shared" si="61"/>
        <v>0</v>
      </c>
      <c r="AH237" s="38"/>
      <c r="AI237" s="40"/>
      <c r="AJ237" s="41">
        <f t="shared" si="65"/>
        <v>642.26</v>
      </c>
      <c r="AK237" s="42" t="str">
        <f t="shared" si="71"/>
        <v>MEDIDO</v>
      </c>
      <c r="AL237" s="43"/>
    </row>
    <row r="238" spans="1:38" s="44" customFormat="1" ht="45" customHeight="1" x14ac:dyDescent="0.2">
      <c r="A238" s="44" t="s">
        <v>36</v>
      </c>
      <c r="C238" s="82" t="s">
        <v>462</v>
      </c>
      <c r="D238" s="83" t="s">
        <v>463</v>
      </c>
      <c r="E238" s="84" t="s">
        <v>57</v>
      </c>
      <c r="F238" s="85">
        <v>883.5</v>
      </c>
      <c r="G238" s="86"/>
      <c r="H238" s="129">
        <v>0</v>
      </c>
      <c r="I238" s="85">
        <f t="shared" si="68"/>
        <v>883.5</v>
      </c>
      <c r="J238" s="88">
        <v>35.69</v>
      </c>
      <c r="K238" s="89">
        <f t="shared" si="66"/>
        <v>31532.12</v>
      </c>
      <c r="L238" s="34"/>
      <c r="M238" s="34">
        <f t="shared" si="72"/>
        <v>0</v>
      </c>
      <c r="N238" s="34"/>
      <c r="O238" s="34">
        <f t="shared" si="73"/>
        <v>0</v>
      </c>
      <c r="P238" s="34">
        <v>42.82</v>
      </c>
      <c r="Q238" s="34">
        <f t="shared" si="74"/>
        <v>1528.25</v>
      </c>
      <c r="R238" s="34">
        <v>87</v>
      </c>
      <c r="S238" s="34">
        <f>ROUND(R238*$J238,2)</f>
        <v>3105.03</v>
      </c>
      <c r="T238" s="34">
        <v>141.94</v>
      </c>
      <c r="U238" s="34">
        <f t="shared" si="69"/>
        <v>5065.84</v>
      </c>
      <c r="V238" s="34"/>
      <c r="W238" s="34">
        <f t="shared" si="54"/>
        <v>0</v>
      </c>
      <c r="X238" s="34">
        <v>266.14999999999998</v>
      </c>
      <c r="Y238" s="34">
        <f t="shared" si="70"/>
        <v>9498.89</v>
      </c>
      <c r="Z238" s="34">
        <v>240.57</v>
      </c>
      <c r="AA238" s="34">
        <f t="shared" si="63"/>
        <v>8585.94</v>
      </c>
      <c r="AB238" s="34"/>
      <c r="AC238" s="34">
        <f t="shared" si="67"/>
        <v>0</v>
      </c>
      <c r="AD238" s="35">
        <f t="shared" si="64"/>
        <v>778.48</v>
      </c>
      <c r="AE238" s="35">
        <f t="shared" si="59"/>
        <v>27783.95</v>
      </c>
      <c r="AF238" s="35">
        <f t="shared" si="60"/>
        <v>105.02</v>
      </c>
      <c r="AG238" s="37">
        <f t="shared" si="61"/>
        <v>3748.17</v>
      </c>
      <c r="AH238" s="38"/>
      <c r="AI238" s="40"/>
      <c r="AJ238" s="41">
        <f t="shared" si="65"/>
        <v>0</v>
      </c>
      <c r="AK238" s="42" t="str">
        <f t="shared" si="71"/>
        <v>NÃO MEDIDO</v>
      </c>
      <c r="AL238" s="43"/>
    </row>
    <row r="239" spans="1:38" s="44" customFormat="1" ht="60.75" customHeight="1" x14ac:dyDescent="0.2">
      <c r="A239" s="44" t="s">
        <v>36</v>
      </c>
      <c r="C239" s="82" t="s">
        <v>464</v>
      </c>
      <c r="D239" s="83" t="s">
        <v>465</v>
      </c>
      <c r="E239" s="84" t="s">
        <v>57</v>
      </c>
      <c r="F239" s="85">
        <v>1289.5999999999999</v>
      </c>
      <c r="G239" s="85">
        <v>1861.16</v>
      </c>
      <c r="H239" s="129">
        <v>0</v>
      </c>
      <c r="I239" s="85">
        <f t="shared" si="68"/>
        <v>3150.76</v>
      </c>
      <c r="J239" s="88">
        <v>39.93</v>
      </c>
      <c r="K239" s="89">
        <f t="shared" si="66"/>
        <v>125809.85</v>
      </c>
      <c r="L239" s="34"/>
      <c r="M239" s="34">
        <f t="shared" si="72"/>
        <v>0</v>
      </c>
      <c r="N239" s="34">
        <v>322.39999999999998</v>
      </c>
      <c r="O239" s="34">
        <f t="shared" si="73"/>
        <v>12873.43</v>
      </c>
      <c r="P239" s="34">
        <v>322.39999999999998</v>
      </c>
      <c r="Q239" s="34">
        <f t="shared" si="74"/>
        <v>12873.43</v>
      </c>
      <c r="R239" s="34">
        <v>322.39999999999998</v>
      </c>
      <c r="S239" s="34">
        <f>ROUND(R239*$J239,2)</f>
        <v>12873.43</v>
      </c>
      <c r="T239" s="34">
        <v>160.66</v>
      </c>
      <c r="U239" s="34">
        <f t="shared" si="69"/>
        <v>6415.15</v>
      </c>
      <c r="V239" s="69">
        <v>161.74</v>
      </c>
      <c r="W239" s="34">
        <f t="shared" si="54"/>
        <v>6458.28</v>
      </c>
      <c r="X239" s="34"/>
      <c r="Y239" s="34">
        <f t="shared" si="70"/>
        <v>0</v>
      </c>
      <c r="Z239" s="34"/>
      <c r="AA239" s="34">
        <f t="shared" si="63"/>
        <v>0</v>
      </c>
      <c r="AB239" s="34">
        <v>1861.16</v>
      </c>
      <c r="AC239" s="34">
        <f t="shared" si="67"/>
        <v>74316.12</v>
      </c>
      <c r="AD239" s="35">
        <f t="shared" si="64"/>
        <v>3150.76</v>
      </c>
      <c r="AE239" s="35">
        <f t="shared" si="59"/>
        <v>125809.84</v>
      </c>
      <c r="AF239" s="35">
        <f t="shared" si="60"/>
        <v>0</v>
      </c>
      <c r="AG239" s="37">
        <f t="shared" si="61"/>
        <v>0.01</v>
      </c>
      <c r="AH239" s="38"/>
      <c r="AI239" s="40"/>
      <c r="AJ239" s="41">
        <f t="shared" si="65"/>
        <v>1861.16</v>
      </c>
      <c r="AK239" s="42" t="str">
        <f t="shared" si="71"/>
        <v>MEDIDO</v>
      </c>
      <c r="AL239" s="43"/>
    </row>
    <row r="240" spans="1:38" s="44" customFormat="1" ht="45" customHeight="1" x14ac:dyDescent="0.2">
      <c r="A240" s="44" t="s">
        <v>36</v>
      </c>
      <c r="C240" s="82" t="s">
        <v>466</v>
      </c>
      <c r="D240" s="83" t="s">
        <v>467</v>
      </c>
      <c r="E240" s="84" t="s">
        <v>60</v>
      </c>
      <c r="F240" s="85">
        <v>1</v>
      </c>
      <c r="G240" s="86"/>
      <c r="H240" s="129">
        <v>1</v>
      </c>
      <c r="I240" s="85">
        <f t="shared" si="68"/>
        <v>2</v>
      </c>
      <c r="J240" s="88">
        <v>2200.7199999999998</v>
      </c>
      <c r="K240" s="89">
        <f t="shared" si="66"/>
        <v>4401.4399999999996</v>
      </c>
      <c r="L240" s="34"/>
      <c r="M240" s="34">
        <f t="shared" si="72"/>
        <v>0</v>
      </c>
      <c r="N240" s="34"/>
      <c r="O240" s="34">
        <f t="shared" si="73"/>
        <v>0</v>
      </c>
      <c r="P240" s="34"/>
      <c r="Q240" s="34">
        <f t="shared" si="74"/>
        <v>0</v>
      </c>
      <c r="R240" s="34"/>
      <c r="S240" s="34">
        <f t="shared" si="75"/>
        <v>0</v>
      </c>
      <c r="T240" s="34"/>
      <c r="U240" s="34">
        <f t="shared" si="69"/>
        <v>0</v>
      </c>
      <c r="V240" s="34"/>
      <c r="W240" s="34">
        <f t="shared" si="54"/>
        <v>0</v>
      </c>
      <c r="X240" s="34">
        <v>1</v>
      </c>
      <c r="Y240" s="34">
        <f t="shared" si="70"/>
        <v>2200.7199999999998</v>
      </c>
      <c r="Z240" s="34"/>
      <c r="AA240" s="34">
        <f t="shared" si="63"/>
        <v>0</v>
      </c>
      <c r="AB240" s="34"/>
      <c r="AC240" s="34">
        <f t="shared" si="67"/>
        <v>0</v>
      </c>
      <c r="AD240" s="35">
        <f t="shared" si="64"/>
        <v>1</v>
      </c>
      <c r="AE240" s="35">
        <f t="shared" si="59"/>
        <v>2200.7199999999998</v>
      </c>
      <c r="AF240" s="35">
        <f t="shared" si="60"/>
        <v>1</v>
      </c>
      <c r="AG240" s="37">
        <f t="shared" si="61"/>
        <v>2200.7199999999998</v>
      </c>
      <c r="AH240" s="38"/>
      <c r="AI240" s="40"/>
      <c r="AJ240" s="41">
        <f t="shared" si="65"/>
        <v>0</v>
      </c>
      <c r="AK240" s="42" t="str">
        <f t="shared" si="71"/>
        <v>NÃO MEDIDO</v>
      </c>
      <c r="AL240" s="43"/>
    </row>
    <row r="241" spans="1:38" s="44" customFormat="1" ht="37.5" customHeight="1" x14ac:dyDescent="0.2">
      <c r="A241" s="44" t="s">
        <v>36</v>
      </c>
      <c r="C241" s="82" t="s">
        <v>468</v>
      </c>
      <c r="D241" s="83" t="s">
        <v>469</v>
      </c>
      <c r="E241" s="84" t="s">
        <v>75</v>
      </c>
      <c r="F241" s="85">
        <v>10.199999999999999</v>
      </c>
      <c r="G241" s="86"/>
      <c r="H241" s="129">
        <v>0</v>
      </c>
      <c r="I241" s="85">
        <f t="shared" si="68"/>
        <v>10.199999999999999</v>
      </c>
      <c r="J241" s="88">
        <v>172.72</v>
      </c>
      <c r="K241" s="89">
        <f t="shared" si="66"/>
        <v>1761.74</v>
      </c>
      <c r="L241" s="34"/>
      <c r="M241" s="34">
        <f t="shared" si="72"/>
        <v>0</v>
      </c>
      <c r="N241" s="34"/>
      <c r="O241" s="34">
        <f t="shared" si="73"/>
        <v>0</v>
      </c>
      <c r="P241" s="34"/>
      <c r="Q241" s="34">
        <f t="shared" si="74"/>
        <v>0</v>
      </c>
      <c r="R241" s="34"/>
      <c r="S241" s="34">
        <f t="shared" si="75"/>
        <v>0</v>
      </c>
      <c r="T241" s="34"/>
      <c r="U241" s="34">
        <f t="shared" si="69"/>
        <v>0</v>
      </c>
      <c r="V241" s="34"/>
      <c r="W241" s="34">
        <f t="shared" si="54"/>
        <v>0</v>
      </c>
      <c r="X241" s="34">
        <v>10.199999999999999</v>
      </c>
      <c r="Y241" s="34">
        <f t="shared" si="70"/>
        <v>1761.74</v>
      </c>
      <c r="Z241" s="34"/>
      <c r="AA241" s="34">
        <f t="shared" si="63"/>
        <v>0</v>
      </c>
      <c r="AB241" s="34"/>
      <c r="AC241" s="34">
        <f t="shared" si="67"/>
        <v>0</v>
      </c>
      <c r="AD241" s="35">
        <f t="shared" si="64"/>
        <v>10.199999999999999</v>
      </c>
      <c r="AE241" s="35">
        <f t="shared" si="59"/>
        <v>1761.74</v>
      </c>
      <c r="AF241" s="35">
        <f t="shared" si="60"/>
        <v>0</v>
      </c>
      <c r="AG241" s="37">
        <f t="shared" si="61"/>
        <v>0</v>
      </c>
      <c r="AH241" s="38"/>
      <c r="AI241" s="40"/>
      <c r="AJ241" s="41">
        <f t="shared" si="65"/>
        <v>0</v>
      </c>
      <c r="AK241" s="42" t="str">
        <f t="shared" si="71"/>
        <v>NÃO MEDIDO</v>
      </c>
      <c r="AL241" s="43"/>
    </row>
    <row r="242" spans="1:38" s="44" customFormat="1" ht="48.75" customHeight="1" x14ac:dyDescent="0.2">
      <c r="A242" s="44" t="s">
        <v>36</v>
      </c>
      <c r="C242" s="82" t="s">
        <v>470</v>
      </c>
      <c r="D242" s="83" t="s">
        <v>471</v>
      </c>
      <c r="E242" s="84" t="s">
        <v>57</v>
      </c>
      <c r="F242" s="85">
        <v>346.2</v>
      </c>
      <c r="G242" s="85"/>
      <c r="H242" s="129">
        <v>0</v>
      </c>
      <c r="I242" s="85">
        <f t="shared" si="68"/>
        <v>346.2</v>
      </c>
      <c r="J242" s="88">
        <v>212.78</v>
      </c>
      <c r="K242" s="89">
        <f t="shared" si="66"/>
        <v>73664.44</v>
      </c>
      <c r="L242" s="34"/>
      <c r="M242" s="34">
        <f t="shared" si="72"/>
        <v>0</v>
      </c>
      <c r="N242" s="34"/>
      <c r="O242" s="34">
        <f t="shared" si="73"/>
        <v>0</v>
      </c>
      <c r="P242" s="34"/>
      <c r="Q242" s="34">
        <f t="shared" si="74"/>
        <v>0</v>
      </c>
      <c r="R242" s="34">
        <v>16.72</v>
      </c>
      <c r="S242" s="34">
        <f>ROUND(R242*$J242,2)</f>
        <v>3557.68</v>
      </c>
      <c r="T242" s="34">
        <v>18.239999999999998</v>
      </c>
      <c r="U242" s="34">
        <f t="shared" si="69"/>
        <v>3881.11</v>
      </c>
      <c r="V242" s="69">
        <v>22.44</v>
      </c>
      <c r="W242" s="34">
        <f t="shared" ref="W242:W295" si="76">ROUND(V242*$J242,2)</f>
        <v>4774.78</v>
      </c>
      <c r="X242" s="34">
        <v>22.18</v>
      </c>
      <c r="Y242" s="34">
        <f t="shared" si="70"/>
        <v>4719.46</v>
      </c>
      <c r="Z242" s="34"/>
      <c r="AA242" s="34">
        <f t="shared" si="63"/>
        <v>0</v>
      </c>
      <c r="AB242" s="34"/>
      <c r="AC242" s="34">
        <f t="shared" si="67"/>
        <v>0</v>
      </c>
      <c r="AD242" s="35">
        <f t="shared" si="64"/>
        <v>79.58</v>
      </c>
      <c r="AE242" s="35">
        <f t="shared" si="59"/>
        <v>16933.03</v>
      </c>
      <c r="AF242" s="35">
        <f t="shared" si="60"/>
        <v>266.62</v>
      </c>
      <c r="AG242" s="37">
        <f t="shared" si="61"/>
        <v>56731.41</v>
      </c>
      <c r="AH242" s="38"/>
      <c r="AI242" s="40"/>
      <c r="AJ242" s="41">
        <f t="shared" si="65"/>
        <v>0</v>
      </c>
      <c r="AK242" s="42" t="str">
        <f t="shared" si="71"/>
        <v>NÃO MEDIDO</v>
      </c>
      <c r="AL242" s="43"/>
    </row>
    <row r="243" spans="1:38" s="44" customFormat="1" ht="54" customHeight="1" x14ac:dyDescent="0.2">
      <c r="A243" s="44" t="s">
        <v>36</v>
      </c>
      <c r="C243" s="82" t="s">
        <v>472</v>
      </c>
      <c r="D243" s="83" t="s">
        <v>473</v>
      </c>
      <c r="E243" s="84" t="s">
        <v>75</v>
      </c>
      <c r="F243" s="85">
        <v>8.1999999999999993</v>
      </c>
      <c r="G243" s="85"/>
      <c r="H243" s="129">
        <v>0</v>
      </c>
      <c r="I243" s="85">
        <f t="shared" si="68"/>
        <v>8.1999999999999993</v>
      </c>
      <c r="J243" s="88">
        <v>176.5</v>
      </c>
      <c r="K243" s="89">
        <f t="shared" si="66"/>
        <v>1447.3</v>
      </c>
      <c r="L243" s="34"/>
      <c r="M243" s="34">
        <f t="shared" si="72"/>
        <v>0</v>
      </c>
      <c r="N243" s="34"/>
      <c r="O243" s="34">
        <f t="shared" si="73"/>
        <v>0</v>
      </c>
      <c r="P243" s="34"/>
      <c r="Q243" s="34">
        <f t="shared" si="74"/>
        <v>0</v>
      </c>
      <c r="R243" s="34"/>
      <c r="S243" s="34">
        <f t="shared" si="75"/>
        <v>0</v>
      </c>
      <c r="T243" s="34"/>
      <c r="U243" s="34">
        <f t="shared" si="69"/>
        <v>0</v>
      </c>
      <c r="V243" s="69">
        <v>8.1999999999999993</v>
      </c>
      <c r="W243" s="34">
        <f t="shared" si="76"/>
        <v>1447.3</v>
      </c>
      <c r="X243" s="34"/>
      <c r="Y243" s="34">
        <f t="shared" si="70"/>
        <v>0</v>
      </c>
      <c r="Z243" s="34"/>
      <c r="AA243" s="34">
        <f t="shared" si="63"/>
        <v>0</v>
      </c>
      <c r="AB243" s="34"/>
      <c r="AC243" s="34">
        <f t="shared" si="67"/>
        <v>0</v>
      </c>
      <c r="AD243" s="35">
        <f t="shared" si="64"/>
        <v>8.1999999999999993</v>
      </c>
      <c r="AE243" s="35">
        <f t="shared" si="59"/>
        <v>1447.3</v>
      </c>
      <c r="AF243" s="35">
        <f t="shared" si="60"/>
        <v>0</v>
      </c>
      <c r="AG243" s="37">
        <f t="shared" si="61"/>
        <v>0</v>
      </c>
      <c r="AH243" s="38"/>
      <c r="AI243" s="40"/>
      <c r="AJ243" s="41">
        <f t="shared" si="65"/>
        <v>0</v>
      </c>
      <c r="AK243" s="42" t="str">
        <f t="shared" si="71"/>
        <v>NÃO MEDIDO</v>
      </c>
      <c r="AL243" s="43"/>
    </row>
    <row r="244" spans="1:38" s="44" customFormat="1" ht="45" customHeight="1" x14ac:dyDescent="0.2">
      <c r="A244" s="44" t="s">
        <v>36</v>
      </c>
      <c r="C244" s="82" t="s">
        <v>474</v>
      </c>
      <c r="D244" s="83" t="s">
        <v>475</v>
      </c>
      <c r="E244" s="84" t="s">
        <v>75</v>
      </c>
      <c r="F244" s="85">
        <v>2</v>
      </c>
      <c r="G244" s="86"/>
      <c r="H244" s="129">
        <v>0</v>
      </c>
      <c r="I244" s="85">
        <f t="shared" si="68"/>
        <v>2</v>
      </c>
      <c r="J244" s="88">
        <v>255.08</v>
      </c>
      <c r="K244" s="89">
        <f t="shared" si="66"/>
        <v>510.16</v>
      </c>
      <c r="L244" s="34"/>
      <c r="M244" s="34">
        <f t="shared" si="72"/>
        <v>0</v>
      </c>
      <c r="N244" s="34"/>
      <c r="O244" s="34">
        <f t="shared" si="73"/>
        <v>0</v>
      </c>
      <c r="P244" s="34"/>
      <c r="Q244" s="34">
        <f t="shared" si="74"/>
        <v>0</v>
      </c>
      <c r="R244" s="34"/>
      <c r="S244" s="34">
        <f t="shared" si="75"/>
        <v>0</v>
      </c>
      <c r="T244" s="34"/>
      <c r="U244" s="34">
        <f t="shared" si="69"/>
        <v>0</v>
      </c>
      <c r="V244" s="34"/>
      <c r="W244" s="34">
        <f t="shared" si="76"/>
        <v>0</v>
      </c>
      <c r="X244" s="34"/>
      <c r="Y244" s="34">
        <f t="shared" si="70"/>
        <v>0</v>
      </c>
      <c r="Z244" s="34"/>
      <c r="AA244" s="34">
        <f t="shared" si="63"/>
        <v>0</v>
      </c>
      <c r="AB244" s="34"/>
      <c r="AC244" s="34">
        <f t="shared" si="67"/>
        <v>0</v>
      </c>
      <c r="AD244" s="35">
        <f t="shared" si="64"/>
        <v>0</v>
      </c>
      <c r="AE244" s="35">
        <f t="shared" si="59"/>
        <v>0</v>
      </c>
      <c r="AF244" s="35">
        <f t="shared" si="60"/>
        <v>2</v>
      </c>
      <c r="AG244" s="37">
        <f t="shared" si="61"/>
        <v>510.16</v>
      </c>
      <c r="AH244" s="38"/>
      <c r="AI244" s="40"/>
      <c r="AJ244" s="41">
        <f t="shared" si="65"/>
        <v>0</v>
      </c>
      <c r="AK244" s="42" t="str">
        <f t="shared" si="71"/>
        <v>NÃO MEDIDO</v>
      </c>
      <c r="AL244" s="43"/>
    </row>
    <row r="245" spans="1:38" s="44" customFormat="1" ht="60.75" customHeight="1" x14ac:dyDescent="0.2">
      <c r="A245" s="44" t="s">
        <v>36</v>
      </c>
      <c r="C245" s="82" t="s">
        <v>476</v>
      </c>
      <c r="D245" s="83" t="s">
        <v>477</v>
      </c>
      <c r="E245" s="84" t="s">
        <v>57</v>
      </c>
      <c r="F245" s="85">
        <v>1289.5999999999999</v>
      </c>
      <c r="G245" s="85">
        <v>233.19</v>
      </c>
      <c r="H245" s="129">
        <v>0</v>
      </c>
      <c r="I245" s="85">
        <f t="shared" si="68"/>
        <v>1522.79</v>
      </c>
      <c r="J245" s="88">
        <v>261.64999999999998</v>
      </c>
      <c r="K245" s="89">
        <f t="shared" si="66"/>
        <v>398438</v>
      </c>
      <c r="L245" s="34"/>
      <c r="M245" s="34">
        <f t="shared" si="72"/>
        <v>0</v>
      </c>
      <c r="N245" s="34"/>
      <c r="O245" s="34">
        <f t="shared" si="73"/>
        <v>0</v>
      </c>
      <c r="P245" s="34"/>
      <c r="Q245" s="34">
        <f t="shared" si="74"/>
        <v>0</v>
      </c>
      <c r="R245" s="34"/>
      <c r="S245" s="34">
        <f t="shared" si="75"/>
        <v>0</v>
      </c>
      <c r="T245" s="34">
        <v>329.56</v>
      </c>
      <c r="U245" s="34">
        <f t="shared" si="69"/>
        <v>86229.37</v>
      </c>
      <c r="V245" s="69">
        <v>548.03</v>
      </c>
      <c r="W245" s="34">
        <f t="shared" si="76"/>
        <v>143392.04999999999</v>
      </c>
      <c r="X245" s="34">
        <v>301.72000000000003</v>
      </c>
      <c r="Y245" s="34">
        <f t="shared" si="70"/>
        <v>78945.039999999994</v>
      </c>
      <c r="Z245" s="34">
        <v>110.29</v>
      </c>
      <c r="AA245" s="34">
        <f t="shared" si="63"/>
        <v>28857.38</v>
      </c>
      <c r="AB245" s="34">
        <v>233.19</v>
      </c>
      <c r="AC245" s="34">
        <f t="shared" si="67"/>
        <v>61014.16</v>
      </c>
      <c r="AD245" s="35">
        <f t="shared" si="64"/>
        <v>1522.79</v>
      </c>
      <c r="AE245" s="35">
        <f t="shared" si="59"/>
        <v>398438</v>
      </c>
      <c r="AF245" s="35">
        <f t="shared" si="60"/>
        <v>0</v>
      </c>
      <c r="AG245" s="37">
        <f t="shared" si="61"/>
        <v>0</v>
      </c>
      <c r="AH245" s="38"/>
      <c r="AI245" s="40"/>
      <c r="AJ245" s="41">
        <f t="shared" si="65"/>
        <v>233.19</v>
      </c>
      <c r="AK245" s="42" t="str">
        <f t="shared" si="71"/>
        <v>MEDIDO</v>
      </c>
      <c r="AL245" s="43"/>
    </row>
    <row r="246" spans="1:38" s="44" customFormat="1" ht="60.75" customHeight="1" x14ac:dyDescent="0.2">
      <c r="A246" s="44" t="s">
        <v>36</v>
      </c>
      <c r="C246" s="82" t="s">
        <v>478</v>
      </c>
      <c r="D246" s="83" t="s">
        <v>479</v>
      </c>
      <c r="E246" s="84" t="s">
        <v>57</v>
      </c>
      <c r="F246" s="85">
        <v>89.9</v>
      </c>
      <c r="G246" s="85">
        <v>155.36000000000001</v>
      </c>
      <c r="H246" s="129">
        <v>0</v>
      </c>
      <c r="I246" s="85">
        <f t="shared" si="68"/>
        <v>245.26</v>
      </c>
      <c r="J246" s="88">
        <v>261.64999999999998</v>
      </c>
      <c r="K246" s="89">
        <f t="shared" si="66"/>
        <v>64172.28</v>
      </c>
      <c r="L246" s="34"/>
      <c r="M246" s="34">
        <f t="shared" si="72"/>
        <v>0</v>
      </c>
      <c r="N246" s="34"/>
      <c r="O246" s="34">
        <f t="shared" si="73"/>
        <v>0</v>
      </c>
      <c r="P246" s="34"/>
      <c r="Q246" s="34">
        <f t="shared" si="74"/>
        <v>0</v>
      </c>
      <c r="R246" s="34"/>
      <c r="S246" s="34">
        <f t="shared" si="75"/>
        <v>0</v>
      </c>
      <c r="T246" s="34">
        <v>11.24</v>
      </c>
      <c r="U246" s="34">
        <f t="shared" si="69"/>
        <v>2940.95</v>
      </c>
      <c r="V246" s="69">
        <v>11.24</v>
      </c>
      <c r="W246" s="34">
        <f t="shared" si="76"/>
        <v>2940.95</v>
      </c>
      <c r="X246" s="34">
        <v>13.49</v>
      </c>
      <c r="Y246" s="34">
        <f t="shared" si="70"/>
        <v>3529.66</v>
      </c>
      <c r="Z246" s="34">
        <v>53.93</v>
      </c>
      <c r="AA246" s="34">
        <f t="shared" si="63"/>
        <v>14110.78</v>
      </c>
      <c r="AB246" s="34">
        <v>155.36000000000001</v>
      </c>
      <c r="AC246" s="34">
        <f t="shared" si="67"/>
        <v>40649.94</v>
      </c>
      <c r="AD246" s="35">
        <f t="shared" si="64"/>
        <v>245.26</v>
      </c>
      <c r="AE246" s="35">
        <f t="shared" si="59"/>
        <v>64172.28</v>
      </c>
      <c r="AF246" s="35">
        <f t="shared" si="60"/>
        <v>0</v>
      </c>
      <c r="AG246" s="37">
        <f t="shared" si="61"/>
        <v>0</v>
      </c>
      <c r="AH246" s="38"/>
      <c r="AI246" s="40"/>
      <c r="AJ246" s="41">
        <f t="shared" si="65"/>
        <v>155.36000000000001</v>
      </c>
      <c r="AK246" s="42" t="str">
        <f t="shared" si="71"/>
        <v>MEDIDO</v>
      </c>
      <c r="AL246" s="43"/>
    </row>
    <row r="247" spans="1:38" s="44" customFormat="1" ht="45" customHeight="1" x14ac:dyDescent="0.2">
      <c r="A247" s="44" t="s">
        <v>36</v>
      </c>
      <c r="C247" s="82" t="s">
        <v>480</v>
      </c>
      <c r="D247" s="83" t="s">
        <v>481</v>
      </c>
      <c r="E247" s="84" t="s">
        <v>57</v>
      </c>
      <c r="F247" s="85">
        <v>1289.5999999999999</v>
      </c>
      <c r="G247" s="85">
        <v>233.19</v>
      </c>
      <c r="H247" s="129">
        <v>0</v>
      </c>
      <c r="I247" s="85">
        <f t="shared" si="68"/>
        <v>1522.79</v>
      </c>
      <c r="J247" s="88">
        <v>54.1</v>
      </c>
      <c r="K247" s="89">
        <f t="shared" si="66"/>
        <v>82382.94</v>
      </c>
      <c r="L247" s="34"/>
      <c r="M247" s="34">
        <f t="shared" si="72"/>
        <v>0</v>
      </c>
      <c r="N247" s="34"/>
      <c r="O247" s="34">
        <f t="shared" si="73"/>
        <v>0</v>
      </c>
      <c r="P247" s="34"/>
      <c r="Q247" s="34">
        <f t="shared" si="74"/>
        <v>0</v>
      </c>
      <c r="R247" s="34"/>
      <c r="S247" s="34">
        <f t="shared" si="75"/>
        <v>0</v>
      </c>
      <c r="T247" s="34"/>
      <c r="U247" s="34">
        <f t="shared" si="69"/>
        <v>0</v>
      </c>
      <c r="V247" s="34"/>
      <c r="W247" s="34">
        <f t="shared" si="76"/>
        <v>0</v>
      </c>
      <c r="X247" s="34">
        <v>837.23</v>
      </c>
      <c r="Y247" s="34">
        <f t="shared" si="70"/>
        <v>45294.14</v>
      </c>
      <c r="Z247" s="34">
        <v>452.37</v>
      </c>
      <c r="AA247" s="34">
        <f t="shared" si="63"/>
        <v>24473.22</v>
      </c>
      <c r="AB247" s="34">
        <v>233.19</v>
      </c>
      <c r="AC247" s="34">
        <f t="shared" si="67"/>
        <v>12615.58</v>
      </c>
      <c r="AD247" s="35">
        <f t="shared" si="64"/>
        <v>1522.79</v>
      </c>
      <c r="AE247" s="35">
        <f t="shared" si="59"/>
        <v>82382.94</v>
      </c>
      <c r="AF247" s="35">
        <f t="shared" si="60"/>
        <v>0</v>
      </c>
      <c r="AG247" s="37">
        <f t="shared" si="61"/>
        <v>0</v>
      </c>
      <c r="AH247" s="38"/>
      <c r="AI247" s="40"/>
      <c r="AJ247" s="41">
        <f t="shared" si="65"/>
        <v>233.19</v>
      </c>
      <c r="AK247" s="42" t="str">
        <f t="shared" si="71"/>
        <v>MEDIDO</v>
      </c>
      <c r="AL247" s="43"/>
    </row>
    <row r="248" spans="1:38" s="44" customFormat="1" ht="60.75" customHeight="1" x14ac:dyDescent="0.2">
      <c r="A248" s="44" t="s">
        <v>36</v>
      </c>
      <c r="C248" s="82" t="s">
        <v>482</v>
      </c>
      <c r="D248" s="83" t="s">
        <v>483</v>
      </c>
      <c r="E248" s="84" t="s">
        <v>57</v>
      </c>
      <c r="F248" s="85">
        <v>89.9</v>
      </c>
      <c r="G248" s="85">
        <v>155.36000000000001</v>
      </c>
      <c r="H248" s="129">
        <v>0</v>
      </c>
      <c r="I248" s="85">
        <f t="shared" si="68"/>
        <v>245.26</v>
      </c>
      <c r="J248" s="88">
        <v>54.1</v>
      </c>
      <c r="K248" s="89">
        <f t="shared" si="66"/>
        <v>13268.57</v>
      </c>
      <c r="L248" s="34"/>
      <c r="M248" s="34">
        <f t="shared" si="72"/>
        <v>0</v>
      </c>
      <c r="N248" s="34"/>
      <c r="O248" s="34">
        <f t="shared" si="73"/>
        <v>0</v>
      </c>
      <c r="P248" s="34"/>
      <c r="Q248" s="34">
        <f t="shared" si="74"/>
        <v>0</v>
      </c>
      <c r="R248" s="34"/>
      <c r="S248" s="34">
        <f t="shared" si="75"/>
        <v>0</v>
      </c>
      <c r="T248" s="34"/>
      <c r="U248" s="34">
        <f t="shared" si="69"/>
        <v>0</v>
      </c>
      <c r="V248" s="34"/>
      <c r="W248" s="34">
        <f t="shared" si="76"/>
        <v>0</v>
      </c>
      <c r="X248" s="34">
        <v>35.96</v>
      </c>
      <c r="Y248" s="34">
        <f t="shared" si="70"/>
        <v>1945.44</v>
      </c>
      <c r="Z248" s="34">
        <v>53.94</v>
      </c>
      <c r="AA248" s="34">
        <f t="shared" si="63"/>
        <v>2918.15</v>
      </c>
      <c r="AB248" s="34">
        <v>155.36000000000001</v>
      </c>
      <c r="AC248" s="34">
        <f t="shared" si="67"/>
        <v>8404.98</v>
      </c>
      <c r="AD248" s="35">
        <f t="shared" si="64"/>
        <v>245.26</v>
      </c>
      <c r="AE248" s="35">
        <f t="shared" si="59"/>
        <v>13268.57</v>
      </c>
      <c r="AF248" s="35">
        <f t="shared" si="60"/>
        <v>0</v>
      </c>
      <c r="AG248" s="37">
        <f t="shared" si="61"/>
        <v>0</v>
      </c>
      <c r="AH248" s="38"/>
      <c r="AI248" s="40"/>
      <c r="AJ248" s="41">
        <f t="shared" si="65"/>
        <v>155.36000000000001</v>
      </c>
      <c r="AK248" s="42" t="str">
        <f t="shared" si="71"/>
        <v>MEDIDO</v>
      </c>
      <c r="AL248" s="43"/>
    </row>
    <row r="249" spans="1:38" s="44" customFormat="1" ht="45" customHeight="1" x14ac:dyDescent="0.2">
      <c r="A249" s="44" t="s">
        <v>36</v>
      </c>
      <c r="C249" s="82" t="s">
        <v>484</v>
      </c>
      <c r="D249" s="83" t="s">
        <v>485</v>
      </c>
      <c r="E249" s="84" t="s">
        <v>57</v>
      </c>
      <c r="F249" s="85">
        <v>506.3</v>
      </c>
      <c r="G249" s="86"/>
      <c r="H249" s="129">
        <v>0</v>
      </c>
      <c r="I249" s="85">
        <f t="shared" si="68"/>
        <v>506.3</v>
      </c>
      <c r="J249" s="88">
        <v>252.61</v>
      </c>
      <c r="K249" s="89">
        <f t="shared" si="66"/>
        <v>127896.44</v>
      </c>
      <c r="L249" s="34"/>
      <c r="M249" s="34">
        <f t="shared" si="72"/>
        <v>0</v>
      </c>
      <c r="N249" s="34"/>
      <c r="O249" s="34">
        <f t="shared" si="73"/>
        <v>0</v>
      </c>
      <c r="P249" s="34"/>
      <c r="Q249" s="34">
        <f t="shared" si="74"/>
        <v>0</v>
      </c>
      <c r="R249" s="34">
        <v>5.07</v>
      </c>
      <c r="S249" s="34">
        <f>ROUND(R249*$J249,2)</f>
        <v>1280.73</v>
      </c>
      <c r="T249" s="34"/>
      <c r="U249" s="34">
        <f t="shared" si="69"/>
        <v>0</v>
      </c>
      <c r="V249" s="34"/>
      <c r="W249" s="34">
        <f t="shared" si="76"/>
        <v>0</v>
      </c>
      <c r="X249" s="34"/>
      <c r="Y249" s="34">
        <f t="shared" si="70"/>
        <v>0</v>
      </c>
      <c r="Z249" s="34"/>
      <c r="AA249" s="34">
        <f t="shared" si="63"/>
        <v>0</v>
      </c>
      <c r="AB249" s="34"/>
      <c r="AC249" s="34">
        <f t="shared" si="67"/>
        <v>0</v>
      </c>
      <c r="AD249" s="35">
        <f t="shared" si="64"/>
        <v>5.07</v>
      </c>
      <c r="AE249" s="35">
        <f t="shared" si="59"/>
        <v>1280.73</v>
      </c>
      <c r="AF249" s="35">
        <f t="shared" si="60"/>
        <v>501.23</v>
      </c>
      <c r="AG249" s="37">
        <f t="shared" si="61"/>
        <v>126615.71</v>
      </c>
      <c r="AH249" s="38"/>
      <c r="AI249" s="40"/>
      <c r="AJ249" s="41">
        <f t="shared" si="65"/>
        <v>0</v>
      </c>
      <c r="AK249" s="42" t="str">
        <f t="shared" si="71"/>
        <v>NÃO MEDIDO</v>
      </c>
      <c r="AL249" s="43"/>
    </row>
    <row r="250" spans="1:38" s="44" customFormat="1" ht="60.75" customHeight="1" x14ac:dyDescent="0.2">
      <c r="A250" s="44" t="s">
        <v>36</v>
      </c>
      <c r="C250" s="82" t="s">
        <v>486</v>
      </c>
      <c r="D250" s="83" t="s">
        <v>487</v>
      </c>
      <c r="E250" s="84" t="s">
        <v>57</v>
      </c>
      <c r="F250" s="85">
        <v>138.5</v>
      </c>
      <c r="G250" s="86"/>
      <c r="H250" s="129">
        <v>-120</v>
      </c>
      <c r="I250" s="85">
        <f t="shared" si="68"/>
        <v>18.5</v>
      </c>
      <c r="J250" s="88">
        <v>252.61</v>
      </c>
      <c r="K250" s="89">
        <f t="shared" si="66"/>
        <v>4673.29</v>
      </c>
      <c r="L250" s="34"/>
      <c r="M250" s="34">
        <f t="shared" si="72"/>
        <v>0</v>
      </c>
      <c r="N250" s="34"/>
      <c r="O250" s="34">
        <f t="shared" si="73"/>
        <v>0</v>
      </c>
      <c r="P250" s="34"/>
      <c r="Q250" s="34">
        <f t="shared" si="74"/>
        <v>0</v>
      </c>
      <c r="R250" s="34">
        <v>6.93</v>
      </c>
      <c r="S250" s="34">
        <f>ROUND(R250*$J250,2)</f>
        <v>1750.59</v>
      </c>
      <c r="T250" s="34"/>
      <c r="U250" s="34">
        <f t="shared" si="69"/>
        <v>0</v>
      </c>
      <c r="V250" s="34"/>
      <c r="W250" s="34">
        <f t="shared" si="76"/>
        <v>0</v>
      </c>
      <c r="X250" s="34"/>
      <c r="Y250" s="34">
        <f t="shared" si="70"/>
        <v>0</v>
      </c>
      <c r="Z250" s="34"/>
      <c r="AA250" s="34">
        <f t="shared" si="63"/>
        <v>0</v>
      </c>
      <c r="AB250" s="34"/>
      <c r="AC250" s="34">
        <f t="shared" si="67"/>
        <v>0</v>
      </c>
      <c r="AD250" s="35">
        <f t="shared" si="64"/>
        <v>6.93</v>
      </c>
      <c r="AE250" s="35">
        <f t="shared" si="59"/>
        <v>1750.59</v>
      </c>
      <c r="AF250" s="35">
        <f t="shared" si="60"/>
        <v>11.57</v>
      </c>
      <c r="AG250" s="37">
        <f t="shared" si="61"/>
        <v>2922.7</v>
      </c>
      <c r="AH250" s="38"/>
      <c r="AI250" s="40"/>
      <c r="AJ250" s="41">
        <f t="shared" si="65"/>
        <v>0</v>
      </c>
      <c r="AK250" s="42" t="str">
        <f t="shared" si="71"/>
        <v>NÃO MEDIDO</v>
      </c>
      <c r="AL250" s="43"/>
    </row>
    <row r="251" spans="1:38" s="44" customFormat="1" ht="45" customHeight="1" x14ac:dyDescent="0.2">
      <c r="A251" s="44" t="s">
        <v>36</v>
      </c>
      <c r="C251" s="82" t="s">
        <v>488</v>
      </c>
      <c r="D251" s="83" t="s">
        <v>489</v>
      </c>
      <c r="E251" s="84" t="s">
        <v>60</v>
      </c>
      <c r="F251" s="85">
        <v>5</v>
      </c>
      <c r="G251" s="86"/>
      <c r="H251" s="129">
        <v>0</v>
      </c>
      <c r="I251" s="85">
        <f t="shared" si="68"/>
        <v>5</v>
      </c>
      <c r="J251" s="88">
        <v>2101.0500000000002</v>
      </c>
      <c r="K251" s="89">
        <f t="shared" si="66"/>
        <v>10505.25</v>
      </c>
      <c r="L251" s="34"/>
      <c r="M251" s="34">
        <f t="shared" si="72"/>
        <v>0</v>
      </c>
      <c r="N251" s="34"/>
      <c r="O251" s="34">
        <f t="shared" si="73"/>
        <v>0</v>
      </c>
      <c r="P251" s="34"/>
      <c r="Q251" s="34">
        <f t="shared" si="74"/>
        <v>0</v>
      </c>
      <c r="R251" s="34"/>
      <c r="S251" s="34">
        <f t="shared" si="75"/>
        <v>0</v>
      </c>
      <c r="T251" s="34"/>
      <c r="U251" s="34">
        <f t="shared" si="69"/>
        <v>0</v>
      </c>
      <c r="V251" s="34"/>
      <c r="W251" s="34">
        <f t="shared" si="76"/>
        <v>0</v>
      </c>
      <c r="X251" s="34"/>
      <c r="Y251" s="34">
        <f t="shared" si="70"/>
        <v>0</v>
      </c>
      <c r="Z251" s="34"/>
      <c r="AA251" s="34">
        <f t="shared" si="63"/>
        <v>0</v>
      </c>
      <c r="AB251" s="34"/>
      <c r="AC251" s="34">
        <f t="shared" si="67"/>
        <v>0</v>
      </c>
      <c r="AD251" s="35">
        <f t="shared" si="64"/>
        <v>0</v>
      </c>
      <c r="AE251" s="35">
        <f t="shared" si="59"/>
        <v>0</v>
      </c>
      <c r="AF251" s="35">
        <f t="shared" si="60"/>
        <v>5</v>
      </c>
      <c r="AG251" s="37">
        <f t="shared" si="61"/>
        <v>10505.25</v>
      </c>
      <c r="AH251" s="38"/>
      <c r="AI251" s="40"/>
      <c r="AJ251" s="41">
        <f t="shared" si="65"/>
        <v>0</v>
      </c>
      <c r="AK251" s="42" t="str">
        <f t="shared" si="71"/>
        <v>NÃO MEDIDO</v>
      </c>
      <c r="AL251" s="43"/>
    </row>
    <row r="252" spans="1:38" s="44" customFormat="1" ht="45" customHeight="1" x14ac:dyDescent="0.2">
      <c r="A252" s="44" t="s">
        <v>36</v>
      </c>
      <c r="C252" s="82" t="s">
        <v>490</v>
      </c>
      <c r="D252" s="83" t="s">
        <v>491</v>
      </c>
      <c r="E252" s="84" t="s">
        <v>60</v>
      </c>
      <c r="F252" s="85">
        <v>5</v>
      </c>
      <c r="G252" s="86"/>
      <c r="H252" s="129">
        <v>0</v>
      </c>
      <c r="I252" s="85">
        <f t="shared" si="68"/>
        <v>5</v>
      </c>
      <c r="J252" s="88">
        <v>2101.0500000000002</v>
      </c>
      <c r="K252" s="89">
        <f t="shared" si="66"/>
        <v>10505.25</v>
      </c>
      <c r="L252" s="34"/>
      <c r="M252" s="34">
        <f t="shared" si="72"/>
        <v>0</v>
      </c>
      <c r="N252" s="34"/>
      <c r="O252" s="34">
        <f t="shared" si="73"/>
        <v>0</v>
      </c>
      <c r="P252" s="34"/>
      <c r="Q252" s="34">
        <f t="shared" si="74"/>
        <v>0</v>
      </c>
      <c r="R252" s="34"/>
      <c r="S252" s="34">
        <f t="shared" si="75"/>
        <v>0</v>
      </c>
      <c r="T252" s="34">
        <v>5</v>
      </c>
      <c r="U252" s="34">
        <f t="shared" si="69"/>
        <v>10505.25</v>
      </c>
      <c r="V252" s="34"/>
      <c r="W252" s="34">
        <f t="shared" si="76"/>
        <v>0</v>
      </c>
      <c r="X252" s="34"/>
      <c r="Y252" s="34">
        <f t="shared" si="70"/>
        <v>0</v>
      </c>
      <c r="Z252" s="34"/>
      <c r="AA252" s="34">
        <f t="shared" si="63"/>
        <v>0</v>
      </c>
      <c r="AB252" s="34"/>
      <c r="AC252" s="34">
        <f t="shared" si="67"/>
        <v>0</v>
      </c>
      <c r="AD252" s="35">
        <f t="shared" si="64"/>
        <v>5</v>
      </c>
      <c r="AE252" s="35">
        <f t="shared" si="59"/>
        <v>10505.25</v>
      </c>
      <c r="AF252" s="35">
        <f t="shared" si="60"/>
        <v>0</v>
      </c>
      <c r="AG252" s="37">
        <f t="shared" si="61"/>
        <v>0</v>
      </c>
      <c r="AH252" s="38"/>
      <c r="AI252" s="40"/>
      <c r="AJ252" s="41">
        <f t="shared" si="65"/>
        <v>0</v>
      </c>
      <c r="AK252" s="42" t="str">
        <f t="shared" si="71"/>
        <v>NÃO MEDIDO</v>
      </c>
      <c r="AL252" s="43"/>
    </row>
    <row r="253" spans="1:38" s="44" customFormat="1" ht="60.75" customHeight="1" x14ac:dyDescent="0.2">
      <c r="A253" s="44" t="s">
        <v>36</v>
      </c>
      <c r="C253" s="82" t="s">
        <v>492</v>
      </c>
      <c r="D253" s="83" t="s">
        <v>493</v>
      </c>
      <c r="E253" s="84" t="s">
        <v>57</v>
      </c>
      <c r="F253" s="85">
        <v>11.8</v>
      </c>
      <c r="G253" s="85"/>
      <c r="H253" s="129">
        <v>0</v>
      </c>
      <c r="I253" s="85">
        <f t="shared" si="68"/>
        <v>11.8</v>
      </c>
      <c r="J253" s="88">
        <v>1216.8900000000001</v>
      </c>
      <c r="K253" s="89">
        <f t="shared" si="66"/>
        <v>14359.3</v>
      </c>
      <c r="L253" s="34"/>
      <c r="M253" s="34">
        <f t="shared" si="72"/>
        <v>0</v>
      </c>
      <c r="N253" s="34"/>
      <c r="O253" s="34">
        <f t="shared" si="73"/>
        <v>0</v>
      </c>
      <c r="P253" s="34"/>
      <c r="Q253" s="34">
        <f t="shared" si="74"/>
        <v>0</v>
      </c>
      <c r="R253" s="34"/>
      <c r="S253" s="34">
        <f t="shared" si="75"/>
        <v>0</v>
      </c>
      <c r="T253" s="34"/>
      <c r="U253" s="34">
        <f t="shared" si="69"/>
        <v>0</v>
      </c>
      <c r="V253" s="69">
        <v>2.37</v>
      </c>
      <c r="W253" s="34">
        <f t="shared" si="76"/>
        <v>2884.03</v>
      </c>
      <c r="X253" s="34">
        <v>8.75</v>
      </c>
      <c r="Y253" s="34">
        <f t="shared" si="70"/>
        <v>10647.79</v>
      </c>
      <c r="Z253" s="34">
        <v>0.68</v>
      </c>
      <c r="AA253" s="34">
        <f>ROUND(Z253*$J253,2)-0.01</f>
        <v>827.48</v>
      </c>
      <c r="AB253" s="34"/>
      <c r="AC253" s="34">
        <f t="shared" si="67"/>
        <v>0</v>
      </c>
      <c r="AD253" s="35">
        <f t="shared" si="64"/>
        <v>11.8</v>
      </c>
      <c r="AE253" s="35">
        <f t="shared" si="59"/>
        <v>14359.3</v>
      </c>
      <c r="AF253" s="35">
        <f t="shared" si="60"/>
        <v>0</v>
      </c>
      <c r="AG253" s="37">
        <f t="shared" si="61"/>
        <v>0</v>
      </c>
      <c r="AH253" s="38"/>
      <c r="AI253" s="40"/>
      <c r="AJ253" s="41">
        <f t="shared" si="65"/>
        <v>0</v>
      </c>
      <c r="AK253" s="42" t="str">
        <f t="shared" si="71"/>
        <v>NÃO MEDIDO</v>
      </c>
      <c r="AL253" s="43"/>
    </row>
    <row r="254" spans="1:38" s="44" customFormat="1" ht="60.75" customHeight="1" x14ac:dyDescent="0.2">
      <c r="A254" s="44" t="s">
        <v>36</v>
      </c>
      <c r="C254" s="82" t="s">
        <v>494</v>
      </c>
      <c r="D254" s="83" t="s">
        <v>495</v>
      </c>
      <c r="E254" s="84" t="s">
        <v>60</v>
      </c>
      <c r="F254" s="85">
        <v>4</v>
      </c>
      <c r="G254" s="86"/>
      <c r="H254" s="129">
        <v>0</v>
      </c>
      <c r="I254" s="85">
        <f t="shared" si="68"/>
        <v>4</v>
      </c>
      <c r="J254" s="88">
        <v>2044.31</v>
      </c>
      <c r="K254" s="89">
        <f t="shared" si="66"/>
        <v>8177.24</v>
      </c>
      <c r="L254" s="34"/>
      <c r="M254" s="34">
        <f t="shared" si="72"/>
        <v>0</v>
      </c>
      <c r="N254" s="34"/>
      <c r="O254" s="34">
        <f t="shared" si="73"/>
        <v>0</v>
      </c>
      <c r="P254" s="34"/>
      <c r="Q254" s="34">
        <f t="shared" si="74"/>
        <v>0</v>
      </c>
      <c r="R254" s="34"/>
      <c r="S254" s="34">
        <f t="shared" si="75"/>
        <v>0</v>
      </c>
      <c r="T254" s="34"/>
      <c r="U254" s="34">
        <f t="shared" si="69"/>
        <v>0</v>
      </c>
      <c r="V254" s="34"/>
      <c r="W254" s="34">
        <f t="shared" si="76"/>
        <v>0</v>
      </c>
      <c r="X254" s="34">
        <v>1</v>
      </c>
      <c r="Y254" s="34">
        <f t="shared" si="70"/>
        <v>2044.31</v>
      </c>
      <c r="Z254" s="34">
        <v>3</v>
      </c>
      <c r="AA254" s="34">
        <f t="shared" si="63"/>
        <v>6132.93</v>
      </c>
      <c r="AB254" s="34"/>
      <c r="AC254" s="34">
        <f t="shared" si="67"/>
        <v>0</v>
      </c>
      <c r="AD254" s="35">
        <f t="shared" si="64"/>
        <v>4</v>
      </c>
      <c r="AE254" s="35">
        <f t="shared" si="59"/>
        <v>8177.24</v>
      </c>
      <c r="AF254" s="35">
        <f t="shared" si="60"/>
        <v>0</v>
      </c>
      <c r="AG254" s="37">
        <f t="shared" si="61"/>
        <v>0</v>
      </c>
      <c r="AH254" s="38"/>
      <c r="AI254" s="40"/>
      <c r="AJ254" s="41">
        <f t="shared" si="65"/>
        <v>0</v>
      </c>
      <c r="AK254" s="42" t="str">
        <f t="shared" si="71"/>
        <v>NÃO MEDIDO</v>
      </c>
      <c r="AL254" s="43"/>
    </row>
    <row r="255" spans="1:38" s="44" customFormat="1" ht="45" customHeight="1" x14ac:dyDescent="0.2">
      <c r="A255" s="44" t="s">
        <v>36</v>
      </c>
      <c r="C255" s="82" t="s">
        <v>496</v>
      </c>
      <c r="D255" s="83" t="s">
        <v>497</v>
      </c>
      <c r="E255" s="84" t="s">
        <v>60</v>
      </c>
      <c r="F255" s="85">
        <v>9</v>
      </c>
      <c r="G255" s="85"/>
      <c r="H255" s="129">
        <v>0</v>
      </c>
      <c r="I255" s="85">
        <f t="shared" si="68"/>
        <v>9</v>
      </c>
      <c r="J255" s="88">
        <v>1672.18</v>
      </c>
      <c r="K255" s="89">
        <f t="shared" si="66"/>
        <v>15049.62</v>
      </c>
      <c r="L255" s="34"/>
      <c r="M255" s="34">
        <f t="shared" si="72"/>
        <v>0</v>
      </c>
      <c r="N255" s="34"/>
      <c r="O255" s="34">
        <f t="shared" si="73"/>
        <v>0</v>
      </c>
      <c r="P255" s="34"/>
      <c r="Q255" s="34">
        <f t="shared" si="74"/>
        <v>0</v>
      </c>
      <c r="R255" s="34"/>
      <c r="S255" s="34">
        <f t="shared" si="75"/>
        <v>0</v>
      </c>
      <c r="T255" s="34">
        <v>4</v>
      </c>
      <c r="U255" s="34">
        <f t="shared" si="69"/>
        <v>6688.72</v>
      </c>
      <c r="V255" s="69">
        <v>1</v>
      </c>
      <c r="W255" s="34">
        <f t="shared" si="76"/>
        <v>1672.18</v>
      </c>
      <c r="X255" s="34">
        <v>3</v>
      </c>
      <c r="Y255" s="34">
        <f t="shared" si="70"/>
        <v>5016.54</v>
      </c>
      <c r="Z255" s="34">
        <v>1</v>
      </c>
      <c r="AA255" s="34">
        <f t="shared" si="63"/>
        <v>1672.18</v>
      </c>
      <c r="AB255" s="34"/>
      <c r="AC255" s="34">
        <f t="shared" si="67"/>
        <v>0</v>
      </c>
      <c r="AD255" s="35">
        <f t="shared" si="64"/>
        <v>9</v>
      </c>
      <c r="AE255" s="35">
        <f t="shared" si="59"/>
        <v>15049.62</v>
      </c>
      <c r="AF255" s="35">
        <f t="shared" si="60"/>
        <v>0</v>
      </c>
      <c r="AG255" s="37">
        <f t="shared" si="61"/>
        <v>0</v>
      </c>
      <c r="AH255" s="38"/>
      <c r="AI255" s="40"/>
      <c r="AJ255" s="41">
        <f t="shared" si="65"/>
        <v>0</v>
      </c>
      <c r="AK255" s="42" t="str">
        <f t="shared" si="71"/>
        <v>NÃO MEDIDO</v>
      </c>
      <c r="AL255" s="43"/>
    </row>
    <row r="256" spans="1:38" s="44" customFormat="1" ht="60.75" customHeight="1" x14ac:dyDescent="0.2">
      <c r="A256" s="44" t="s">
        <v>36</v>
      </c>
      <c r="C256" s="82" t="s">
        <v>498</v>
      </c>
      <c r="D256" s="83" t="s">
        <v>499</v>
      </c>
      <c r="E256" s="84" t="s">
        <v>60</v>
      </c>
      <c r="F256" s="85">
        <v>5</v>
      </c>
      <c r="G256" s="86"/>
      <c r="H256" s="129">
        <v>0</v>
      </c>
      <c r="I256" s="85">
        <f t="shared" si="68"/>
        <v>5</v>
      </c>
      <c r="J256" s="88">
        <v>2044.31</v>
      </c>
      <c r="K256" s="89">
        <f t="shared" si="66"/>
        <v>10221.549999999999</v>
      </c>
      <c r="L256" s="34"/>
      <c r="M256" s="34">
        <f t="shared" si="72"/>
        <v>0</v>
      </c>
      <c r="N256" s="34"/>
      <c r="O256" s="34">
        <f t="shared" si="73"/>
        <v>0</v>
      </c>
      <c r="P256" s="34"/>
      <c r="Q256" s="34">
        <f t="shared" si="74"/>
        <v>0</v>
      </c>
      <c r="R256" s="34"/>
      <c r="S256" s="34">
        <f t="shared" si="75"/>
        <v>0</v>
      </c>
      <c r="T256" s="34"/>
      <c r="U256" s="34">
        <f t="shared" si="69"/>
        <v>0</v>
      </c>
      <c r="V256" s="34"/>
      <c r="W256" s="34">
        <f t="shared" si="76"/>
        <v>0</v>
      </c>
      <c r="X256" s="34"/>
      <c r="Y256" s="34">
        <f t="shared" si="70"/>
        <v>0</v>
      </c>
      <c r="Z256" s="34"/>
      <c r="AA256" s="34">
        <f t="shared" si="63"/>
        <v>0</v>
      </c>
      <c r="AB256" s="34"/>
      <c r="AC256" s="34">
        <f t="shared" si="67"/>
        <v>0</v>
      </c>
      <c r="AD256" s="35">
        <f t="shared" si="64"/>
        <v>0</v>
      </c>
      <c r="AE256" s="35">
        <f t="shared" si="59"/>
        <v>0</v>
      </c>
      <c r="AF256" s="35">
        <f t="shared" si="60"/>
        <v>5</v>
      </c>
      <c r="AG256" s="37">
        <f t="shared" si="61"/>
        <v>10221.549999999999</v>
      </c>
      <c r="AH256" s="38"/>
      <c r="AI256" s="40"/>
      <c r="AJ256" s="41">
        <f t="shared" si="65"/>
        <v>0</v>
      </c>
      <c r="AK256" s="42" t="str">
        <f t="shared" si="71"/>
        <v>NÃO MEDIDO</v>
      </c>
      <c r="AL256" s="43"/>
    </row>
    <row r="257" spans="1:38" s="44" customFormat="1" ht="45" customHeight="1" x14ac:dyDescent="0.2">
      <c r="A257" s="44" t="s">
        <v>36</v>
      </c>
      <c r="C257" s="82" t="s">
        <v>500</v>
      </c>
      <c r="D257" s="83" t="s">
        <v>501</v>
      </c>
      <c r="E257" s="84" t="s">
        <v>57</v>
      </c>
      <c r="F257" s="85">
        <v>20.100000000000001</v>
      </c>
      <c r="G257" s="86"/>
      <c r="H257" s="129">
        <v>0</v>
      </c>
      <c r="I257" s="85">
        <f t="shared" si="68"/>
        <v>20.100000000000001</v>
      </c>
      <c r="J257" s="88">
        <v>1216.8900000000001</v>
      </c>
      <c r="K257" s="89">
        <f t="shared" si="66"/>
        <v>24459.49</v>
      </c>
      <c r="L257" s="34"/>
      <c r="M257" s="34">
        <f t="shared" si="72"/>
        <v>0</v>
      </c>
      <c r="N257" s="34"/>
      <c r="O257" s="34">
        <f t="shared" si="73"/>
        <v>0</v>
      </c>
      <c r="P257" s="34"/>
      <c r="Q257" s="34">
        <f t="shared" si="74"/>
        <v>0</v>
      </c>
      <c r="R257" s="34"/>
      <c r="S257" s="34">
        <f t="shared" si="75"/>
        <v>0</v>
      </c>
      <c r="T257" s="34"/>
      <c r="U257" s="34">
        <f t="shared" si="69"/>
        <v>0</v>
      </c>
      <c r="V257" s="34"/>
      <c r="W257" s="34">
        <f t="shared" si="76"/>
        <v>0</v>
      </c>
      <c r="X257" s="34">
        <v>12.25</v>
      </c>
      <c r="Y257" s="34">
        <f t="shared" si="70"/>
        <v>14906.9</v>
      </c>
      <c r="Z257" s="34">
        <v>7.85</v>
      </c>
      <c r="AA257" s="34">
        <f t="shared" si="63"/>
        <v>9552.59</v>
      </c>
      <c r="AB257" s="34"/>
      <c r="AC257" s="34">
        <f t="shared" si="67"/>
        <v>0</v>
      </c>
      <c r="AD257" s="35">
        <f t="shared" si="64"/>
        <v>20.100000000000001</v>
      </c>
      <c r="AE257" s="35">
        <f t="shared" si="59"/>
        <v>24459.49</v>
      </c>
      <c r="AF257" s="35">
        <f t="shared" si="60"/>
        <v>0</v>
      </c>
      <c r="AG257" s="37">
        <f t="shared" si="61"/>
        <v>0</v>
      </c>
      <c r="AH257" s="38"/>
      <c r="AI257" s="40"/>
      <c r="AJ257" s="41">
        <f t="shared" si="65"/>
        <v>0</v>
      </c>
      <c r="AK257" s="42" t="str">
        <f t="shared" si="71"/>
        <v>NÃO MEDIDO</v>
      </c>
      <c r="AL257" s="43"/>
    </row>
    <row r="258" spans="1:38" s="44" customFormat="1" ht="66" customHeight="1" x14ac:dyDescent="0.2">
      <c r="A258" s="44" t="s">
        <v>36</v>
      </c>
      <c r="C258" s="82" t="s">
        <v>502</v>
      </c>
      <c r="D258" s="83" t="s">
        <v>503</v>
      </c>
      <c r="E258" s="84" t="s">
        <v>57</v>
      </c>
      <c r="F258" s="85">
        <v>41.9</v>
      </c>
      <c r="G258" s="85"/>
      <c r="H258" s="129">
        <v>0</v>
      </c>
      <c r="I258" s="85">
        <f t="shared" si="68"/>
        <v>41.9</v>
      </c>
      <c r="J258" s="88">
        <v>771.83</v>
      </c>
      <c r="K258" s="89">
        <f t="shared" si="66"/>
        <v>32339.68</v>
      </c>
      <c r="L258" s="34"/>
      <c r="M258" s="34">
        <f t="shared" si="72"/>
        <v>0</v>
      </c>
      <c r="N258" s="34"/>
      <c r="O258" s="34">
        <f t="shared" si="73"/>
        <v>0</v>
      </c>
      <c r="P258" s="34"/>
      <c r="Q258" s="34">
        <f t="shared" si="74"/>
        <v>0</v>
      </c>
      <c r="R258" s="34">
        <v>10.42</v>
      </c>
      <c r="S258" s="34">
        <f>ROUND(R258*$J258,2)</f>
        <v>8042.47</v>
      </c>
      <c r="T258" s="34">
        <v>24.29</v>
      </c>
      <c r="U258" s="34">
        <f t="shared" si="69"/>
        <v>18747.75</v>
      </c>
      <c r="V258" s="69">
        <v>7.19</v>
      </c>
      <c r="W258" s="34">
        <f t="shared" si="76"/>
        <v>5549.46</v>
      </c>
      <c r="X258" s="34"/>
      <c r="Y258" s="34">
        <f t="shared" si="70"/>
        <v>0</v>
      </c>
      <c r="Z258" s="34"/>
      <c r="AA258" s="34">
        <f t="shared" si="63"/>
        <v>0</v>
      </c>
      <c r="AB258" s="34"/>
      <c r="AC258" s="34">
        <f t="shared" si="67"/>
        <v>0</v>
      </c>
      <c r="AD258" s="35">
        <f t="shared" si="64"/>
        <v>41.9</v>
      </c>
      <c r="AE258" s="35">
        <f t="shared" si="59"/>
        <v>32339.68</v>
      </c>
      <c r="AF258" s="35">
        <f t="shared" si="60"/>
        <v>0</v>
      </c>
      <c r="AG258" s="37">
        <f t="shared" si="61"/>
        <v>0</v>
      </c>
      <c r="AH258" s="38"/>
      <c r="AI258" s="40"/>
      <c r="AJ258" s="41">
        <f t="shared" si="65"/>
        <v>0</v>
      </c>
      <c r="AK258" s="42" t="str">
        <f t="shared" si="71"/>
        <v>NÃO MEDIDO</v>
      </c>
      <c r="AL258" s="43"/>
    </row>
    <row r="259" spans="1:38" s="44" customFormat="1" ht="60.75" customHeight="1" x14ac:dyDescent="0.2">
      <c r="A259" s="44" t="s">
        <v>36</v>
      </c>
      <c r="C259" s="82" t="s">
        <v>504</v>
      </c>
      <c r="D259" s="83" t="s">
        <v>505</v>
      </c>
      <c r="E259" s="84" t="s">
        <v>57</v>
      </c>
      <c r="F259" s="85">
        <v>6</v>
      </c>
      <c r="G259" s="85"/>
      <c r="H259" s="129">
        <v>65</v>
      </c>
      <c r="I259" s="85">
        <f t="shared" si="68"/>
        <v>71</v>
      </c>
      <c r="J259" s="88">
        <v>771.83</v>
      </c>
      <c r="K259" s="89">
        <f t="shared" si="66"/>
        <v>54799.93</v>
      </c>
      <c r="L259" s="34"/>
      <c r="M259" s="34">
        <f t="shared" si="72"/>
        <v>0</v>
      </c>
      <c r="N259" s="34"/>
      <c r="O259" s="34">
        <f t="shared" si="73"/>
        <v>0</v>
      </c>
      <c r="P259" s="34"/>
      <c r="Q259" s="34">
        <f t="shared" si="74"/>
        <v>0</v>
      </c>
      <c r="R259" s="34"/>
      <c r="S259" s="34">
        <f t="shared" si="75"/>
        <v>0</v>
      </c>
      <c r="T259" s="34"/>
      <c r="U259" s="34">
        <f t="shared" si="69"/>
        <v>0</v>
      </c>
      <c r="V259" s="69">
        <v>6</v>
      </c>
      <c r="W259" s="34">
        <f t="shared" si="76"/>
        <v>4630.9799999999996</v>
      </c>
      <c r="X259" s="34"/>
      <c r="Y259" s="34">
        <f t="shared" si="70"/>
        <v>0</v>
      </c>
      <c r="Z259" s="34"/>
      <c r="AA259" s="34">
        <f t="shared" si="63"/>
        <v>0</v>
      </c>
      <c r="AB259" s="34">
        <v>65</v>
      </c>
      <c r="AC259" s="34">
        <f t="shared" si="67"/>
        <v>50168.95</v>
      </c>
      <c r="AD259" s="35">
        <f t="shared" si="64"/>
        <v>71</v>
      </c>
      <c r="AE259" s="35">
        <f t="shared" si="59"/>
        <v>54799.93</v>
      </c>
      <c r="AF259" s="35">
        <f t="shared" si="60"/>
        <v>0</v>
      </c>
      <c r="AG259" s="37">
        <f t="shared" si="61"/>
        <v>0</v>
      </c>
      <c r="AH259" s="38"/>
      <c r="AI259" s="40"/>
      <c r="AJ259" s="41">
        <f t="shared" si="65"/>
        <v>65</v>
      </c>
      <c r="AK259" s="42" t="str">
        <f t="shared" si="71"/>
        <v>MEDIDO</v>
      </c>
      <c r="AL259" s="43"/>
    </row>
    <row r="260" spans="1:38" s="44" customFormat="1" ht="45" customHeight="1" x14ac:dyDescent="0.2">
      <c r="A260" s="44" t="s">
        <v>36</v>
      </c>
      <c r="C260" s="82" t="s">
        <v>506</v>
      </c>
      <c r="D260" s="83" t="s">
        <v>507</v>
      </c>
      <c r="E260" s="84" t="s">
        <v>57</v>
      </c>
      <c r="F260" s="85">
        <v>7.8</v>
      </c>
      <c r="G260" s="86"/>
      <c r="H260" s="129">
        <v>0</v>
      </c>
      <c r="I260" s="85">
        <f t="shared" si="68"/>
        <v>7.8</v>
      </c>
      <c r="J260" s="88">
        <v>771.83</v>
      </c>
      <c r="K260" s="89">
        <f t="shared" si="66"/>
        <v>6020.27</v>
      </c>
      <c r="L260" s="34"/>
      <c r="M260" s="34">
        <f t="shared" si="72"/>
        <v>0</v>
      </c>
      <c r="N260" s="34"/>
      <c r="O260" s="34">
        <f t="shared" si="73"/>
        <v>0</v>
      </c>
      <c r="P260" s="34"/>
      <c r="Q260" s="34">
        <f t="shared" si="74"/>
        <v>0</v>
      </c>
      <c r="R260" s="34"/>
      <c r="S260" s="34">
        <f t="shared" si="75"/>
        <v>0</v>
      </c>
      <c r="T260" s="34">
        <v>4.38</v>
      </c>
      <c r="U260" s="34">
        <f t="shared" si="69"/>
        <v>3380.62</v>
      </c>
      <c r="V260" s="34"/>
      <c r="W260" s="34">
        <f t="shared" si="76"/>
        <v>0</v>
      </c>
      <c r="X260" s="34">
        <v>3.37</v>
      </c>
      <c r="Y260" s="34">
        <f t="shared" si="70"/>
        <v>2601.0700000000002</v>
      </c>
      <c r="Z260" s="34">
        <v>0.05</v>
      </c>
      <c r="AA260" s="34">
        <f>ROUND(Z260*$J260,2)-0.01</f>
        <v>38.58</v>
      </c>
      <c r="AB260" s="34"/>
      <c r="AC260" s="34">
        <f t="shared" si="67"/>
        <v>0</v>
      </c>
      <c r="AD260" s="35">
        <f t="shared" si="64"/>
        <v>7.8</v>
      </c>
      <c r="AE260" s="35">
        <f t="shared" si="59"/>
        <v>6020.27</v>
      </c>
      <c r="AF260" s="35">
        <f t="shared" si="60"/>
        <v>0</v>
      </c>
      <c r="AG260" s="37">
        <f t="shared" si="61"/>
        <v>0</v>
      </c>
      <c r="AH260" s="38"/>
      <c r="AI260" s="40"/>
      <c r="AJ260" s="41">
        <f t="shared" si="65"/>
        <v>0</v>
      </c>
      <c r="AK260" s="42" t="str">
        <f t="shared" si="71"/>
        <v>NÃO MEDIDO</v>
      </c>
      <c r="AL260" s="43"/>
    </row>
    <row r="261" spans="1:38" s="44" customFormat="1" ht="60.75" customHeight="1" x14ac:dyDescent="0.2">
      <c r="A261" s="44" t="s">
        <v>36</v>
      </c>
      <c r="C261" s="82" t="s">
        <v>508</v>
      </c>
      <c r="D261" s="83" t="s">
        <v>509</v>
      </c>
      <c r="E261" s="84" t="s">
        <v>57</v>
      </c>
      <c r="F261" s="85">
        <v>7.8</v>
      </c>
      <c r="G261" s="86"/>
      <c r="H261" s="129">
        <v>0</v>
      </c>
      <c r="I261" s="85">
        <f t="shared" si="68"/>
        <v>7.8</v>
      </c>
      <c r="J261" s="88">
        <v>771.83</v>
      </c>
      <c r="K261" s="89">
        <f t="shared" si="66"/>
        <v>6020.27</v>
      </c>
      <c r="L261" s="34"/>
      <c r="M261" s="34">
        <f t="shared" si="72"/>
        <v>0</v>
      </c>
      <c r="N261" s="34"/>
      <c r="O261" s="34">
        <f t="shared" si="73"/>
        <v>0</v>
      </c>
      <c r="P261" s="34"/>
      <c r="Q261" s="34">
        <f t="shared" si="74"/>
        <v>0</v>
      </c>
      <c r="R261" s="34"/>
      <c r="S261" s="34">
        <f t="shared" si="75"/>
        <v>0</v>
      </c>
      <c r="T261" s="34"/>
      <c r="U261" s="34">
        <f t="shared" si="69"/>
        <v>0</v>
      </c>
      <c r="V261" s="34"/>
      <c r="W261" s="34">
        <f t="shared" si="76"/>
        <v>0</v>
      </c>
      <c r="X261" s="34"/>
      <c r="Y261" s="34">
        <f t="shared" si="70"/>
        <v>0</v>
      </c>
      <c r="Z261" s="34">
        <v>7.8</v>
      </c>
      <c r="AA261" s="34">
        <f t="shared" si="63"/>
        <v>6020.27</v>
      </c>
      <c r="AB261" s="34"/>
      <c r="AC261" s="34">
        <f t="shared" si="67"/>
        <v>0</v>
      </c>
      <c r="AD261" s="35">
        <f t="shared" si="64"/>
        <v>7.8</v>
      </c>
      <c r="AE261" s="35">
        <f t="shared" si="59"/>
        <v>6020.27</v>
      </c>
      <c r="AF261" s="35">
        <f t="shared" si="60"/>
        <v>0</v>
      </c>
      <c r="AG261" s="37">
        <f t="shared" si="61"/>
        <v>0</v>
      </c>
      <c r="AH261" s="38"/>
      <c r="AI261" s="40"/>
      <c r="AJ261" s="41">
        <f t="shared" si="65"/>
        <v>0</v>
      </c>
      <c r="AK261" s="42" t="str">
        <f t="shared" si="71"/>
        <v>NÃO MEDIDO</v>
      </c>
      <c r="AL261" s="43"/>
    </row>
    <row r="262" spans="1:38" s="44" customFormat="1" ht="45" customHeight="1" x14ac:dyDescent="0.2">
      <c r="A262" s="44" t="s">
        <v>36</v>
      </c>
      <c r="C262" s="82" t="s">
        <v>510</v>
      </c>
      <c r="D262" s="83" t="s">
        <v>511</v>
      </c>
      <c r="E262" s="84" t="s">
        <v>57</v>
      </c>
      <c r="F262" s="85">
        <v>62.9</v>
      </c>
      <c r="G262" s="85">
        <v>13.1</v>
      </c>
      <c r="H262" s="129">
        <v>0</v>
      </c>
      <c r="I262" s="85">
        <f t="shared" si="68"/>
        <v>76</v>
      </c>
      <c r="J262" s="88">
        <v>771.83</v>
      </c>
      <c r="K262" s="89">
        <f t="shared" si="66"/>
        <v>58659.08</v>
      </c>
      <c r="L262" s="34"/>
      <c r="M262" s="34">
        <f t="shared" si="72"/>
        <v>0</v>
      </c>
      <c r="N262" s="34"/>
      <c r="O262" s="34">
        <f t="shared" si="73"/>
        <v>0</v>
      </c>
      <c r="P262" s="34"/>
      <c r="Q262" s="34">
        <f t="shared" si="74"/>
        <v>0</v>
      </c>
      <c r="R262" s="34">
        <v>11.22</v>
      </c>
      <c r="S262" s="34">
        <f>ROUND(R262*$J262,2)</f>
        <v>8659.93</v>
      </c>
      <c r="T262" s="34">
        <v>32.770000000000003</v>
      </c>
      <c r="U262" s="34">
        <f t="shared" si="69"/>
        <v>25292.87</v>
      </c>
      <c r="V262" s="69">
        <v>18.91</v>
      </c>
      <c r="W262" s="34">
        <f t="shared" si="76"/>
        <v>14595.31</v>
      </c>
      <c r="X262" s="34"/>
      <c r="Y262" s="34">
        <f t="shared" si="70"/>
        <v>0</v>
      </c>
      <c r="Z262" s="34"/>
      <c r="AA262" s="34">
        <f t="shared" si="63"/>
        <v>0</v>
      </c>
      <c r="AB262" s="34">
        <v>13.1</v>
      </c>
      <c r="AC262" s="34">
        <f t="shared" si="67"/>
        <v>10110.969999999999</v>
      </c>
      <c r="AD262" s="35">
        <f t="shared" si="64"/>
        <v>76</v>
      </c>
      <c r="AE262" s="35">
        <f t="shared" si="59"/>
        <v>58659.08</v>
      </c>
      <c r="AF262" s="35">
        <f t="shared" si="60"/>
        <v>0</v>
      </c>
      <c r="AG262" s="37">
        <f t="shared" si="61"/>
        <v>0</v>
      </c>
      <c r="AH262" s="38"/>
      <c r="AI262" s="40"/>
      <c r="AJ262" s="41">
        <f t="shared" si="65"/>
        <v>13.1</v>
      </c>
      <c r="AK262" s="42" t="str">
        <f t="shared" si="71"/>
        <v>MEDIDO</v>
      </c>
      <c r="AL262" s="43"/>
    </row>
    <row r="263" spans="1:38" s="44" customFormat="1" ht="45" customHeight="1" x14ac:dyDescent="0.2">
      <c r="A263" s="44" t="s">
        <v>36</v>
      </c>
      <c r="C263" s="82" t="s">
        <v>512</v>
      </c>
      <c r="D263" s="83" t="s">
        <v>513</v>
      </c>
      <c r="E263" s="84" t="s">
        <v>60</v>
      </c>
      <c r="F263" s="85">
        <v>2</v>
      </c>
      <c r="G263" s="85"/>
      <c r="H263" s="129">
        <v>0</v>
      </c>
      <c r="I263" s="85">
        <f t="shared" si="68"/>
        <v>2</v>
      </c>
      <c r="J263" s="88">
        <v>3472.14</v>
      </c>
      <c r="K263" s="89">
        <f t="shared" si="66"/>
        <v>6944.28</v>
      </c>
      <c r="L263" s="34"/>
      <c r="M263" s="34">
        <f t="shared" si="72"/>
        <v>0</v>
      </c>
      <c r="N263" s="34"/>
      <c r="O263" s="34">
        <f t="shared" si="73"/>
        <v>0</v>
      </c>
      <c r="P263" s="34"/>
      <c r="Q263" s="34">
        <f t="shared" si="74"/>
        <v>0</v>
      </c>
      <c r="R263" s="34"/>
      <c r="S263" s="34">
        <f t="shared" si="75"/>
        <v>0</v>
      </c>
      <c r="T263" s="34"/>
      <c r="U263" s="34">
        <f t="shared" si="69"/>
        <v>0</v>
      </c>
      <c r="V263" s="69">
        <v>2</v>
      </c>
      <c r="W263" s="34">
        <f t="shared" si="76"/>
        <v>6944.28</v>
      </c>
      <c r="X263" s="34"/>
      <c r="Y263" s="34">
        <f t="shared" si="70"/>
        <v>0</v>
      </c>
      <c r="Z263" s="34"/>
      <c r="AA263" s="34">
        <f t="shared" si="63"/>
        <v>0</v>
      </c>
      <c r="AB263" s="34"/>
      <c r="AC263" s="34">
        <f t="shared" si="67"/>
        <v>0</v>
      </c>
      <c r="AD263" s="35">
        <f t="shared" si="64"/>
        <v>2</v>
      </c>
      <c r="AE263" s="35">
        <f t="shared" si="59"/>
        <v>6944.28</v>
      </c>
      <c r="AF263" s="35">
        <f t="shared" si="60"/>
        <v>0</v>
      </c>
      <c r="AG263" s="37">
        <f t="shared" si="61"/>
        <v>0</v>
      </c>
      <c r="AH263" s="38"/>
      <c r="AI263" s="40"/>
      <c r="AJ263" s="41">
        <f t="shared" si="65"/>
        <v>0</v>
      </c>
      <c r="AK263" s="42" t="str">
        <f t="shared" si="71"/>
        <v>NÃO MEDIDO</v>
      </c>
      <c r="AL263" s="43"/>
    </row>
    <row r="264" spans="1:38" s="44" customFormat="1" ht="60.75" customHeight="1" x14ac:dyDescent="0.2">
      <c r="A264" s="44" t="s">
        <v>36</v>
      </c>
      <c r="C264" s="82" t="s">
        <v>514</v>
      </c>
      <c r="D264" s="83" t="s">
        <v>515</v>
      </c>
      <c r="E264" s="84" t="s">
        <v>60</v>
      </c>
      <c r="F264" s="85">
        <v>2</v>
      </c>
      <c r="G264" s="86"/>
      <c r="H264" s="129">
        <v>0</v>
      </c>
      <c r="I264" s="85">
        <f t="shared" si="68"/>
        <v>2</v>
      </c>
      <c r="J264" s="88">
        <v>15648</v>
      </c>
      <c r="K264" s="89">
        <f t="shared" si="66"/>
        <v>31296</v>
      </c>
      <c r="L264" s="34"/>
      <c r="M264" s="34">
        <f t="shared" si="72"/>
        <v>0</v>
      </c>
      <c r="N264" s="34"/>
      <c r="O264" s="34">
        <f t="shared" si="73"/>
        <v>0</v>
      </c>
      <c r="P264" s="34"/>
      <c r="Q264" s="34">
        <f t="shared" si="74"/>
        <v>0</v>
      </c>
      <c r="R264" s="34"/>
      <c r="S264" s="34">
        <f t="shared" si="75"/>
        <v>0</v>
      </c>
      <c r="T264" s="34"/>
      <c r="U264" s="34">
        <f t="shared" si="69"/>
        <v>0</v>
      </c>
      <c r="V264" s="34"/>
      <c r="W264" s="34">
        <f t="shared" si="76"/>
        <v>0</v>
      </c>
      <c r="X264" s="34"/>
      <c r="Y264" s="34">
        <f t="shared" si="70"/>
        <v>0</v>
      </c>
      <c r="Z264" s="34"/>
      <c r="AA264" s="34">
        <f t="shared" si="63"/>
        <v>0</v>
      </c>
      <c r="AB264" s="34">
        <v>0.16</v>
      </c>
      <c r="AC264" s="34">
        <f t="shared" si="67"/>
        <v>2503.6799999999998</v>
      </c>
      <c r="AD264" s="35">
        <f t="shared" si="64"/>
        <v>0.16</v>
      </c>
      <c r="AE264" s="35">
        <f t="shared" si="59"/>
        <v>2503.6799999999998</v>
      </c>
      <c r="AF264" s="35">
        <f t="shared" si="60"/>
        <v>1.84</v>
      </c>
      <c r="AG264" s="37">
        <f t="shared" si="61"/>
        <v>28792.32</v>
      </c>
      <c r="AH264" s="38"/>
      <c r="AI264" s="40"/>
      <c r="AJ264" s="41">
        <f t="shared" si="65"/>
        <v>0.16</v>
      </c>
      <c r="AK264" s="42" t="str">
        <f t="shared" si="71"/>
        <v>MEDIDO</v>
      </c>
      <c r="AL264" s="43"/>
    </row>
    <row r="265" spans="1:38" s="44" customFormat="1" ht="30" customHeight="1" x14ac:dyDescent="0.2">
      <c r="A265" s="6" t="s">
        <v>32</v>
      </c>
      <c r="B265" s="6"/>
      <c r="C265" s="82" t="s">
        <v>516</v>
      </c>
      <c r="D265" s="83" t="s">
        <v>517</v>
      </c>
      <c r="E265" s="84"/>
      <c r="F265" s="85"/>
      <c r="G265" s="85"/>
      <c r="H265" s="129">
        <v>0</v>
      </c>
      <c r="I265" s="85">
        <f t="shared" si="68"/>
        <v>0</v>
      </c>
      <c r="J265" s="88"/>
      <c r="K265" s="89">
        <f t="shared" si="66"/>
        <v>0</v>
      </c>
      <c r="L265" s="34"/>
      <c r="M265" s="34">
        <f t="shared" si="72"/>
        <v>0</v>
      </c>
      <c r="N265" s="34"/>
      <c r="O265" s="34">
        <f t="shared" si="73"/>
        <v>0</v>
      </c>
      <c r="P265" s="34"/>
      <c r="Q265" s="34">
        <f t="shared" si="74"/>
        <v>0</v>
      </c>
      <c r="R265" s="34"/>
      <c r="S265" s="34">
        <f t="shared" si="75"/>
        <v>0</v>
      </c>
      <c r="T265" s="34"/>
      <c r="U265" s="34">
        <f t="shared" si="69"/>
        <v>0</v>
      </c>
      <c r="V265" s="69"/>
      <c r="W265" s="34">
        <f t="shared" si="76"/>
        <v>0</v>
      </c>
      <c r="X265" s="34"/>
      <c r="Y265" s="34">
        <f t="shared" si="70"/>
        <v>0</v>
      </c>
      <c r="Z265" s="34"/>
      <c r="AA265" s="34">
        <f t="shared" si="63"/>
        <v>0</v>
      </c>
      <c r="AB265" s="34"/>
      <c r="AC265" s="34">
        <f t="shared" si="67"/>
        <v>0</v>
      </c>
      <c r="AD265" s="35">
        <f t="shared" si="64"/>
        <v>0</v>
      </c>
      <c r="AE265" s="35">
        <f t="shared" si="59"/>
        <v>0</v>
      </c>
      <c r="AF265" s="35">
        <f t="shared" si="60"/>
        <v>0</v>
      </c>
      <c r="AG265" s="37">
        <f t="shared" si="61"/>
        <v>0</v>
      </c>
      <c r="AH265" s="38"/>
      <c r="AI265" s="40"/>
      <c r="AJ265" s="41">
        <f t="shared" si="65"/>
        <v>0</v>
      </c>
      <c r="AK265" s="118" t="str">
        <f>IF(COUNTIF(AK266:AK270,"MEDIDO")&lt;&gt;0,"MEDIDO","NÃO MEDIDO")</f>
        <v>NÃO MEDIDO</v>
      </c>
      <c r="AL265" s="43"/>
    </row>
    <row r="266" spans="1:38" s="44" customFormat="1" ht="45" customHeight="1" x14ac:dyDescent="0.2">
      <c r="A266" s="44" t="s">
        <v>36</v>
      </c>
      <c r="C266" s="82" t="s">
        <v>518</v>
      </c>
      <c r="D266" s="83" t="s">
        <v>519</v>
      </c>
      <c r="E266" s="84" t="s">
        <v>191</v>
      </c>
      <c r="F266" s="85">
        <v>11</v>
      </c>
      <c r="G266" s="86"/>
      <c r="H266" s="129">
        <v>0</v>
      </c>
      <c r="I266" s="85">
        <f t="shared" si="68"/>
        <v>11</v>
      </c>
      <c r="J266" s="88">
        <v>12.76</v>
      </c>
      <c r="K266" s="89">
        <f t="shared" si="66"/>
        <v>140.36000000000001</v>
      </c>
      <c r="L266" s="34"/>
      <c r="M266" s="34">
        <f t="shared" si="72"/>
        <v>0</v>
      </c>
      <c r="N266" s="34"/>
      <c r="O266" s="34">
        <f t="shared" si="73"/>
        <v>0</v>
      </c>
      <c r="P266" s="34"/>
      <c r="Q266" s="34">
        <f t="shared" si="74"/>
        <v>0</v>
      </c>
      <c r="R266" s="34"/>
      <c r="S266" s="34">
        <f t="shared" si="75"/>
        <v>0</v>
      </c>
      <c r="T266" s="34"/>
      <c r="U266" s="34">
        <f t="shared" si="69"/>
        <v>0</v>
      </c>
      <c r="V266" s="34"/>
      <c r="W266" s="34">
        <f t="shared" si="76"/>
        <v>0</v>
      </c>
      <c r="X266" s="34"/>
      <c r="Y266" s="34">
        <f t="shared" si="70"/>
        <v>0</v>
      </c>
      <c r="Z266" s="34"/>
      <c r="AA266" s="34">
        <f t="shared" si="63"/>
        <v>0</v>
      </c>
      <c r="AB266" s="34"/>
      <c r="AC266" s="34">
        <f t="shared" si="67"/>
        <v>0</v>
      </c>
      <c r="AD266" s="35">
        <f t="shared" si="64"/>
        <v>0</v>
      </c>
      <c r="AE266" s="35">
        <f t="shared" si="59"/>
        <v>0</v>
      </c>
      <c r="AF266" s="35">
        <f t="shared" si="60"/>
        <v>11</v>
      </c>
      <c r="AG266" s="37">
        <f t="shared" si="61"/>
        <v>140.36000000000001</v>
      </c>
      <c r="AH266" s="38"/>
      <c r="AI266" s="40"/>
      <c r="AJ266" s="41">
        <f t="shared" si="65"/>
        <v>0</v>
      </c>
      <c r="AK266" s="42" t="str">
        <f t="shared" ref="AK266:AK275" si="77">IF(AJ266&lt;&gt;0,"MEDIDO","NÃO MEDIDO")</f>
        <v>NÃO MEDIDO</v>
      </c>
      <c r="AL266" s="43"/>
    </row>
    <row r="267" spans="1:38" s="44" customFormat="1" ht="48.75" customHeight="1" x14ac:dyDescent="0.2">
      <c r="A267" s="44" t="s">
        <v>36</v>
      </c>
      <c r="C267" s="82" t="s">
        <v>520</v>
      </c>
      <c r="D267" s="83" t="s">
        <v>521</v>
      </c>
      <c r="E267" s="84" t="s">
        <v>57</v>
      </c>
      <c r="F267" s="85">
        <v>4.5999999999999996</v>
      </c>
      <c r="G267" s="85"/>
      <c r="H267" s="129">
        <v>0</v>
      </c>
      <c r="I267" s="85">
        <f t="shared" si="68"/>
        <v>4.5999999999999996</v>
      </c>
      <c r="J267" s="88">
        <v>78.930000000000007</v>
      </c>
      <c r="K267" s="89">
        <f t="shared" si="66"/>
        <v>363.08</v>
      </c>
      <c r="L267" s="34"/>
      <c r="M267" s="34">
        <f t="shared" si="72"/>
        <v>0</v>
      </c>
      <c r="N267" s="34"/>
      <c r="O267" s="34">
        <f t="shared" si="73"/>
        <v>0</v>
      </c>
      <c r="P267" s="34"/>
      <c r="Q267" s="34">
        <f t="shared" si="74"/>
        <v>0</v>
      </c>
      <c r="R267" s="34"/>
      <c r="S267" s="34">
        <f t="shared" si="75"/>
        <v>0</v>
      </c>
      <c r="T267" s="34"/>
      <c r="U267" s="34">
        <f t="shared" si="69"/>
        <v>0</v>
      </c>
      <c r="V267" s="69">
        <v>3.59</v>
      </c>
      <c r="W267" s="34">
        <f t="shared" si="76"/>
        <v>283.36</v>
      </c>
      <c r="X267" s="34"/>
      <c r="Y267" s="34">
        <f t="shared" si="70"/>
        <v>0</v>
      </c>
      <c r="Z267" s="34">
        <v>0.98</v>
      </c>
      <c r="AA267" s="34">
        <f t="shared" si="63"/>
        <v>77.349999999999994</v>
      </c>
      <c r="AB267" s="34"/>
      <c r="AC267" s="34">
        <f t="shared" si="67"/>
        <v>0</v>
      </c>
      <c r="AD267" s="35">
        <f t="shared" si="64"/>
        <v>4.57</v>
      </c>
      <c r="AE267" s="35">
        <f t="shared" si="59"/>
        <v>360.71</v>
      </c>
      <c r="AF267" s="35">
        <f t="shared" si="60"/>
        <v>0.03</v>
      </c>
      <c r="AG267" s="37">
        <f t="shared" si="61"/>
        <v>2.37</v>
      </c>
      <c r="AH267" s="38"/>
      <c r="AI267" s="40"/>
      <c r="AJ267" s="41">
        <f t="shared" si="65"/>
        <v>0</v>
      </c>
      <c r="AK267" s="42" t="str">
        <f t="shared" si="77"/>
        <v>NÃO MEDIDO</v>
      </c>
      <c r="AL267" s="43"/>
    </row>
    <row r="268" spans="1:38" s="44" customFormat="1" ht="45" customHeight="1" x14ac:dyDescent="0.2">
      <c r="A268" s="44" t="s">
        <v>36</v>
      </c>
      <c r="C268" s="82" t="s">
        <v>522</v>
      </c>
      <c r="D268" s="83" t="s">
        <v>523</v>
      </c>
      <c r="E268" s="84" t="s">
        <v>57</v>
      </c>
      <c r="F268" s="85">
        <v>4.5999999999999996</v>
      </c>
      <c r="G268" s="85"/>
      <c r="H268" s="129">
        <v>0</v>
      </c>
      <c r="I268" s="85">
        <f t="shared" si="68"/>
        <v>4.5999999999999996</v>
      </c>
      <c r="J268" s="88">
        <v>9.33</v>
      </c>
      <c r="K268" s="89">
        <f t="shared" si="66"/>
        <v>42.92</v>
      </c>
      <c r="L268" s="34"/>
      <c r="M268" s="34">
        <f t="shared" si="72"/>
        <v>0</v>
      </c>
      <c r="N268" s="34"/>
      <c r="O268" s="34">
        <f t="shared" si="73"/>
        <v>0</v>
      </c>
      <c r="P268" s="34"/>
      <c r="Q268" s="34">
        <f t="shared" si="74"/>
        <v>0</v>
      </c>
      <c r="R268" s="34"/>
      <c r="S268" s="34">
        <f t="shared" si="75"/>
        <v>0</v>
      </c>
      <c r="T268" s="34"/>
      <c r="U268" s="34">
        <f t="shared" si="69"/>
        <v>0</v>
      </c>
      <c r="V268" s="69">
        <v>3.59</v>
      </c>
      <c r="W268" s="34">
        <f t="shared" si="76"/>
        <v>33.49</v>
      </c>
      <c r="X268" s="34"/>
      <c r="Y268" s="34">
        <f t="shared" si="70"/>
        <v>0</v>
      </c>
      <c r="Z268" s="34">
        <v>0.98</v>
      </c>
      <c r="AA268" s="34">
        <f t="shared" si="63"/>
        <v>9.14</v>
      </c>
      <c r="AB268" s="34"/>
      <c r="AC268" s="34">
        <f t="shared" si="67"/>
        <v>0</v>
      </c>
      <c r="AD268" s="35">
        <f t="shared" si="64"/>
        <v>4.57</v>
      </c>
      <c r="AE268" s="35">
        <f t="shared" si="59"/>
        <v>42.63</v>
      </c>
      <c r="AF268" s="35">
        <f t="shared" si="60"/>
        <v>0.03</v>
      </c>
      <c r="AG268" s="37">
        <f t="shared" si="61"/>
        <v>0.28999999999999998</v>
      </c>
      <c r="AH268" s="38"/>
      <c r="AI268" s="40"/>
      <c r="AJ268" s="41">
        <f t="shared" si="65"/>
        <v>0</v>
      </c>
      <c r="AK268" s="42" t="str">
        <f t="shared" si="77"/>
        <v>NÃO MEDIDO</v>
      </c>
      <c r="AL268" s="43"/>
    </row>
    <row r="269" spans="1:38" s="44" customFormat="1" ht="54.75" customHeight="1" x14ac:dyDescent="0.2">
      <c r="A269" s="44" t="s">
        <v>36</v>
      </c>
      <c r="C269" s="82" t="s">
        <v>524</v>
      </c>
      <c r="D269" s="83" t="s">
        <v>525</v>
      </c>
      <c r="E269" s="84"/>
      <c r="F269" s="85">
        <v>3.5</v>
      </c>
      <c r="G269" s="85"/>
      <c r="H269" s="129">
        <v>0</v>
      </c>
      <c r="I269" s="85">
        <f t="shared" si="68"/>
        <v>3.5</v>
      </c>
      <c r="J269" s="88">
        <v>62.9</v>
      </c>
      <c r="K269" s="89">
        <f t="shared" si="66"/>
        <v>220.15</v>
      </c>
      <c r="L269" s="34"/>
      <c r="M269" s="34">
        <f t="shared" si="72"/>
        <v>0</v>
      </c>
      <c r="N269" s="34"/>
      <c r="O269" s="34">
        <f t="shared" si="73"/>
        <v>0</v>
      </c>
      <c r="P269" s="34"/>
      <c r="Q269" s="34">
        <f t="shared" si="74"/>
        <v>0</v>
      </c>
      <c r="R269" s="34"/>
      <c r="S269" s="34">
        <f t="shared" si="75"/>
        <v>0</v>
      </c>
      <c r="T269" s="34"/>
      <c r="U269" s="34">
        <f t="shared" si="69"/>
        <v>0</v>
      </c>
      <c r="V269" s="69">
        <v>2.73</v>
      </c>
      <c r="W269" s="34">
        <f t="shared" si="76"/>
        <v>171.72</v>
      </c>
      <c r="X269" s="34"/>
      <c r="Y269" s="34">
        <f t="shared" si="70"/>
        <v>0</v>
      </c>
      <c r="Z269" s="34">
        <v>0.75</v>
      </c>
      <c r="AA269" s="34">
        <f t="shared" si="63"/>
        <v>47.18</v>
      </c>
      <c r="AB269" s="34"/>
      <c r="AC269" s="34">
        <f t="shared" si="67"/>
        <v>0</v>
      </c>
      <c r="AD269" s="35">
        <f t="shared" si="64"/>
        <v>3.48</v>
      </c>
      <c r="AE269" s="35">
        <f t="shared" si="59"/>
        <v>218.9</v>
      </c>
      <c r="AF269" s="35">
        <f t="shared" si="60"/>
        <v>0.02</v>
      </c>
      <c r="AG269" s="37">
        <f t="shared" si="61"/>
        <v>1.25</v>
      </c>
      <c r="AH269" s="38"/>
      <c r="AI269" s="40"/>
      <c r="AJ269" s="41">
        <f t="shared" si="65"/>
        <v>0</v>
      </c>
      <c r="AK269" s="42" t="str">
        <f t="shared" si="77"/>
        <v>NÃO MEDIDO</v>
      </c>
      <c r="AL269" s="43"/>
    </row>
    <row r="270" spans="1:38" s="44" customFormat="1" ht="45" customHeight="1" x14ac:dyDescent="0.2">
      <c r="A270" s="44" t="s">
        <v>36</v>
      </c>
      <c r="C270" s="82" t="s">
        <v>526</v>
      </c>
      <c r="D270" s="83" t="s">
        <v>527</v>
      </c>
      <c r="E270" s="84" t="s">
        <v>191</v>
      </c>
      <c r="F270" s="85">
        <v>11</v>
      </c>
      <c r="G270" s="86"/>
      <c r="H270" s="129">
        <v>0</v>
      </c>
      <c r="I270" s="85">
        <f t="shared" si="68"/>
        <v>11</v>
      </c>
      <c r="J270" s="88">
        <v>0.86</v>
      </c>
      <c r="K270" s="89">
        <f t="shared" si="66"/>
        <v>9.4600000000000009</v>
      </c>
      <c r="L270" s="34"/>
      <c r="M270" s="34">
        <f t="shared" si="72"/>
        <v>0</v>
      </c>
      <c r="N270" s="34"/>
      <c r="O270" s="34">
        <f t="shared" si="73"/>
        <v>0</v>
      </c>
      <c r="P270" s="34"/>
      <c r="Q270" s="34">
        <f t="shared" si="74"/>
        <v>0</v>
      </c>
      <c r="R270" s="34"/>
      <c r="S270" s="34">
        <f t="shared" si="75"/>
        <v>0</v>
      </c>
      <c r="T270" s="34"/>
      <c r="U270" s="34">
        <f t="shared" si="69"/>
        <v>0</v>
      </c>
      <c r="V270" s="34"/>
      <c r="W270" s="34">
        <f t="shared" si="76"/>
        <v>0</v>
      </c>
      <c r="X270" s="34"/>
      <c r="Y270" s="34">
        <f t="shared" si="70"/>
        <v>0</v>
      </c>
      <c r="Z270" s="34"/>
      <c r="AA270" s="34">
        <f t="shared" si="63"/>
        <v>0</v>
      </c>
      <c r="AB270" s="34"/>
      <c r="AC270" s="34">
        <f t="shared" si="67"/>
        <v>0</v>
      </c>
      <c r="AD270" s="35">
        <f t="shared" si="64"/>
        <v>0</v>
      </c>
      <c r="AE270" s="35">
        <f t="shared" ref="AE270:AE295" si="78">SUMIF($L$9:$AC$9,"valor medido",L270:AC270)</f>
        <v>0</v>
      </c>
      <c r="AF270" s="35">
        <f t="shared" ref="AF270:AF295" si="79">I270-AD270</f>
        <v>11</v>
      </c>
      <c r="AG270" s="37">
        <f t="shared" ref="AG270:AG295" si="80">K270-AE270</f>
        <v>9.4600000000000009</v>
      </c>
      <c r="AH270" s="38"/>
      <c r="AI270" s="40"/>
      <c r="AJ270" s="41">
        <f t="shared" si="65"/>
        <v>0</v>
      </c>
      <c r="AK270" s="42" t="str">
        <f t="shared" si="77"/>
        <v>NÃO MEDIDO</v>
      </c>
      <c r="AL270" s="43"/>
    </row>
    <row r="271" spans="1:38" s="44" customFormat="1" ht="45" customHeight="1" x14ac:dyDescent="0.2">
      <c r="A271" s="44" t="s">
        <v>36</v>
      </c>
      <c r="C271" s="82" t="s">
        <v>528</v>
      </c>
      <c r="D271" s="83" t="s">
        <v>529</v>
      </c>
      <c r="E271" s="84" t="s">
        <v>49</v>
      </c>
      <c r="F271" s="85">
        <v>0.3</v>
      </c>
      <c r="G271" s="85"/>
      <c r="H271" s="129">
        <v>0</v>
      </c>
      <c r="I271" s="85">
        <f t="shared" si="68"/>
        <v>0.3</v>
      </c>
      <c r="J271" s="88">
        <v>676.37</v>
      </c>
      <c r="K271" s="89">
        <f t="shared" si="66"/>
        <v>202.91</v>
      </c>
      <c r="L271" s="34"/>
      <c r="M271" s="34">
        <f t="shared" si="72"/>
        <v>0</v>
      </c>
      <c r="N271" s="34"/>
      <c r="O271" s="34">
        <f t="shared" si="73"/>
        <v>0</v>
      </c>
      <c r="P271" s="34"/>
      <c r="Q271" s="34">
        <f t="shared" si="74"/>
        <v>0</v>
      </c>
      <c r="R271" s="34"/>
      <c r="S271" s="34">
        <f t="shared" si="75"/>
        <v>0</v>
      </c>
      <c r="T271" s="34"/>
      <c r="U271" s="34">
        <f t="shared" si="69"/>
        <v>0</v>
      </c>
      <c r="V271" s="69">
        <v>0.23</v>
      </c>
      <c r="W271" s="34">
        <f t="shared" si="76"/>
        <v>155.57</v>
      </c>
      <c r="X271" s="34"/>
      <c r="Y271" s="34">
        <f t="shared" si="70"/>
        <v>0</v>
      </c>
      <c r="Z271" s="34">
        <v>0.06</v>
      </c>
      <c r="AA271" s="34">
        <f t="shared" ref="AA271:AA295" si="81">ROUND(Z271*$J271,2)</f>
        <v>40.58</v>
      </c>
      <c r="AB271" s="34"/>
      <c r="AC271" s="34">
        <f t="shared" si="67"/>
        <v>0</v>
      </c>
      <c r="AD271" s="35">
        <f t="shared" ref="AD271:AD295" si="82">SUMIF($L$9:$AC$9,"QUANTIDADE",L271:AC271)</f>
        <v>0.28999999999999998</v>
      </c>
      <c r="AE271" s="35">
        <f t="shared" si="78"/>
        <v>196.15</v>
      </c>
      <c r="AF271" s="35">
        <f t="shared" si="79"/>
        <v>0.01</v>
      </c>
      <c r="AG271" s="37">
        <f t="shared" si="80"/>
        <v>6.76</v>
      </c>
      <c r="AH271" s="38"/>
      <c r="AI271" s="40"/>
      <c r="AJ271" s="41">
        <f t="shared" ref="AJ271:AJ295" si="83">INDEX($L$10:$AC$295,ROW()-9,MATCH($AJ$10,$L$10:$AC$10,0))</f>
        <v>0</v>
      </c>
      <c r="AK271" s="42" t="str">
        <f t="shared" si="77"/>
        <v>NÃO MEDIDO</v>
      </c>
      <c r="AL271" s="43"/>
    </row>
    <row r="272" spans="1:38" s="44" customFormat="1" ht="48" customHeight="1" x14ac:dyDescent="0.2">
      <c r="A272" s="44" t="s">
        <v>36</v>
      </c>
      <c r="C272" s="82" t="s">
        <v>530</v>
      </c>
      <c r="D272" s="83" t="s">
        <v>531</v>
      </c>
      <c r="E272" s="84" t="s">
        <v>75</v>
      </c>
      <c r="F272" s="85">
        <v>19.3</v>
      </c>
      <c r="G272" s="85"/>
      <c r="H272" s="129">
        <v>0</v>
      </c>
      <c r="I272" s="85">
        <f t="shared" si="68"/>
        <v>19.3</v>
      </c>
      <c r="J272" s="88">
        <v>1.95</v>
      </c>
      <c r="K272" s="89">
        <f t="shared" ref="K272:K295" si="84">ROUND(($F272*$J272),2)+ROUND(($G272*$J272),2)+ROUND(($H272*$J272),2)</f>
        <v>37.64</v>
      </c>
      <c r="L272" s="34"/>
      <c r="M272" s="34">
        <f t="shared" si="72"/>
        <v>0</v>
      </c>
      <c r="N272" s="34"/>
      <c r="O272" s="34">
        <f t="shared" si="73"/>
        <v>0</v>
      </c>
      <c r="P272" s="34"/>
      <c r="Q272" s="34">
        <f t="shared" si="74"/>
        <v>0</v>
      </c>
      <c r="R272" s="34"/>
      <c r="S272" s="34">
        <f t="shared" si="75"/>
        <v>0</v>
      </c>
      <c r="T272" s="34"/>
      <c r="U272" s="34">
        <f t="shared" si="69"/>
        <v>0</v>
      </c>
      <c r="V272" s="69">
        <v>15.05</v>
      </c>
      <c r="W272" s="34">
        <f t="shared" si="76"/>
        <v>29.35</v>
      </c>
      <c r="X272" s="34"/>
      <c r="Y272" s="34">
        <f t="shared" si="70"/>
        <v>0</v>
      </c>
      <c r="Z272" s="34">
        <v>4.1100000000000003</v>
      </c>
      <c r="AA272" s="34">
        <f t="shared" si="81"/>
        <v>8.01</v>
      </c>
      <c r="AB272" s="34"/>
      <c r="AC272" s="34">
        <f t="shared" ref="AC272:AC295" si="85">ROUND(AB272*$J272,2)</f>
        <v>0</v>
      </c>
      <c r="AD272" s="35">
        <f t="shared" si="82"/>
        <v>19.16</v>
      </c>
      <c r="AE272" s="35">
        <f t="shared" si="78"/>
        <v>37.36</v>
      </c>
      <c r="AF272" s="35">
        <f t="shared" si="79"/>
        <v>0.14000000000000001</v>
      </c>
      <c r="AG272" s="37">
        <f t="shared" si="80"/>
        <v>0.28000000000000003</v>
      </c>
      <c r="AH272" s="38"/>
      <c r="AI272" s="40"/>
      <c r="AJ272" s="41">
        <f t="shared" si="83"/>
        <v>0</v>
      </c>
      <c r="AK272" s="42" t="str">
        <f t="shared" si="77"/>
        <v>NÃO MEDIDO</v>
      </c>
      <c r="AL272" s="43"/>
    </row>
    <row r="273" spans="1:38" s="44" customFormat="1" ht="34.5" customHeight="1" x14ac:dyDescent="0.2">
      <c r="A273" s="44" t="s">
        <v>32</v>
      </c>
      <c r="C273" s="97">
        <v>140800</v>
      </c>
      <c r="D273" s="83" t="s">
        <v>198</v>
      </c>
      <c r="E273" s="84"/>
      <c r="F273" s="85"/>
      <c r="G273" s="85"/>
      <c r="H273" s="129">
        <v>0</v>
      </c>
      <c r="I273" s="85">
        <f t="shared" si="68"/>
        <v>0</v>
      </c>
      <c r="J273" s="88"/>
      <c r="K273" s="89">
        <f t="shared" si="84"/>
        <v>0</v>
      </c>
      <c r="L273" s="34"/>
      <c r="M273" s="34"/>
      <c r="N273" s="34"/>
      <c r="O273" s="34">
        <f t="shared" si="73"/>
        <v>0</v>
      </c>
      <c r="P273" s="34"/>
      <c r="Q273" s="34">
        <f t="shared" si="74"/>
        <v>0</v>
      </c>
      <c r="R273" s="34"/>
      <c r="S273" s="34">
        <f t="shared" si="75"/>
        <v>0</v>
      </c>
      <c r="T273" s="34"/>
      <c r="U273" s="34">
        <f t="shared" si="69"/>
        <v>0</v>
      </c>
      <c r="V273" s="69"/>
      <c r="W273" s="34">
        <f t="shared" si="76"/>
        <v>0</v>
      </c>
      <c r="X273" s="34"/>
      <c r="Y273" s="34">
        <f t="shared" si="70"/>
        <v>0</v>
      </c>
      <c r="Z273" s="34"/>
      <c r="AA273" s="34">
        <f t="shared" si="81"/>
        <v>0</v>
      </c>
      <c r="AB273" s="34"/>
      <c r="AC273" s="34">
        <f t="shared" si="85"/>
        <v>0</v>
      </c>
      <c r="AD273" s="35">
        <f t="shared" si="82"/>
        <v>0</v>
      </c>
      <c r="AE273" s="35">
        <f t="shared" si="78"/>
        <v>0</v>
      </c>
      <c r="AF273" s="35">
        <f t="shared" si="79"/>
        <v>0</v>
      </c>
      <c r="AG273" s="37">
        <f t="shared" si="80"/>
        <v>0</v>
      </c>
      <c r="AH273" s="38"/>
      <c r="AI273" s="40"/>
      <c r="AJ273" s="41">
        <f t="shared" si="83"/>
        <v>0</v>
      </c>
      <c r="AK273" s="118" t="str">
        <f>IF(COUNTIF(AK274:AK275,"MEDIDO")&lt;&gt;0,"MEDIDO","NÃO MEDIDO")</f>
        <v>MEDIDO</v>
      </c>
      <c r="AL273" s="43"/>
    </row>
    <row r="274" spans="1:38" s="44" customFormat="1" ht="48" customHeight="1" x14ac:dyDescent="0.2">
      <c r="A274" s="44" t="s">
        <v>36</v>
      </c>
      <c r="C274" s="82" t="s">
        <v>532</v>
      </c>
      <c r="D274" s="83" t="s">
        <v>533</v>
      </c>
      <c r="E274" s="84" t="s">
        <v>57</v>
      </c>
      <c r="F274" s="85">
        <v>165.8</v>
      </c>
      <c r="G274" s="85"/>
      <c r="H274" s="129">
        <v>-51.76</v>
      </c>
      <c r="I274" s="85">
        <f t="shared" si="68"/>
        <v>114.04</v>
      </c>
      <c r="J274" s="88">
        <v>104.98</v>
      </c>
      <c r="K274" s="89">
        <f t="shared" si="84"/>
        <v>11971.92</v>
      </c>
      <c r="L274" s="34"/>
      <c r="M274" s="34">
        <f t="shared" si="72"/>
        <v>0</v>
      </c>
      <c r="N274" s="34"/>
      <c r="O274" s="34">
        <f t="shared" si="73"/>
        <v>0</v>
      </c>
      <c r="P274" s="34"/>
      <c r="Q274" s="34">
        <f t="shared" si="74"/>
        <v>0</v>
      </c>
      <c r="R274" s="34">
        <v>29.16</v>
      </c>
      <c r="S274" s="34">
        <f>ROUND(R274*$J274,2)</f>
        <v>3061.22</v>
      </c>
      <c r="T274" s="34">
        <v>27.86</v>
      </c>
      <c r="U274" s="34">
        <f t="shared" si="69"/>
        <v>2924.74</v>
      </c>
      <c r="V274" s="69">
        <v>27.86</v>
      </c>
      <c r="W274" s="34">
        <f t="shared" si="76"/>
        <v>2924.74</v>
      </c>
      <c r="X274" s="34">
        <v>29.16</v>
      </c>
      <c r="Y274" s="34">
        <f t="shared" si="70"/>
        <v>3061.22</v>
      </c>
      <c r="Z274" s="34"/>
      <c r="AA274" s="34">
        <f t="shared" si="81"/>
        <v>0</v>
      </c>
      <c r="AB274" s="34"/>
      <c r="AC274" s="34">
        <f t="shared" si="85"/>
        <v>0</v>
      </c>
      <c r="AD274" s="35">
        <f t="shared" si="82"/>
        <v>114.04</v>
      </c>
      <c r="AE274" s="35">
        <f t="shared" si="78"/>
        <v>11971.92</v>
      </c>
      <c r="AF274" s="35">
        <f t="shared" si="79"/>
        <v>0</v>
      </c>
      <c r="AG274" s="37">
        <f t="shared" si="80"/>
        <v>0</v>
      </c>
      <c r="AH274" s="38"/>
      <c r="AI274" s="40"/>
      <c r="AJ274" s="41">
        <f t="shared" si="83"/>
        <v>0</v>
      </c>
      <c r="AK274" s="42" t="str">
        <f t="shared" si="77"/>
        <v>NÃO MEDIDO</v>
      </c>
      <c r="AL274" s="43"/>
    </row>
    <row r="275" spans="1:38" s="44" customFormat="1" ht="33" customHeight="1" x14ac:dyDescent="0.2">
      <c r="A275" s="44" t="s">
        <v>36</v>
      </c>
      <c r="C275" s="82" t="s">
        <v>534</v>
      </c>
      <c r="D275" s="83" t="s">
        <v>535</v>
      </c>
      <c r="E275" s="84" t="s">
        <v>57</v>
      </c>
      <c r="F275" s="85">
        <v>1250.7</v>
      </c>
      <c r="G275" s="85">
        <v>1900.06</v>
      </c>
      <c r="H275" s="129">
        <v>0</v>
      </c>
      <c r="I275" s="85">
        <f t="shared" si="68"/>
        <v>3150.76</v>
      </c>
      <c r="J275" s="88">
        <v>8.32</v>
      </c>
      <c r="K275" s="89">
        <f t="shared" si="84"/>
        <v>26214.32</v>
      </c>
      <c r="L275" s="34"/>
      <c r="M275" s="34">
        <f t="shared" si="72"/>
        <v>0</v>
      </c>
      <c r="N275" s="34">
        <v>382.85</v>
      </c>
      <c r="O275" s="34">
        <f t="shared" si="73"/>
        <v>3185.31</v>
      </c>
      <c r="P275" s="34">
        <v>253</v>
      </c>
      <c r="Q275" s="34">
        <f t="shared" si="74"/>
        <v>2104.96</v>
      </c>
      <c r="R275" s="34">
        <v>371.12</v>
      </c>
      <c r="S275" s="34">
        <f>ROUND(R275*$J275,2)</f>
        <v>3087.72</v>
      </c>
      <c r="T275" s="34">
        <v>108.86</v>
      </c>
      <c r="U275" s="34">
        <f t="shared" si="69"/>
        <v>905.72</v>
      </c>
      <c r="V275" s="69">
        <v>134.87</v>
      </c>
      <c r="W275" s="34">
        <f>ROUND(V275*$J275,2)-0.01</f>
        <v>1122.1099999999999</v>
      </c>
      <c r="X275" s="34"/>
      <c r="Y275" s="34">
        <f t="shared" si="70"/>
        <v>0</v>
      </c>
      <c r="Z275" s="34"/>
      <c r="AA275" s="34">
        <f t="shared" si="81"/>
        <v>0</v>
      </c>
      <c r="AB275" s="34">
        <v>1889.02</v>
      </c>
      <c r="AC275" s="34">
        <f t="shared" si="85"/>
        <v>15716.65</v>
      </c>
      <c r="AD275" s="35">
        <f t="shared" si="82"/>
        <v>3139.72</v>
      </c>
      <c r="AE275" s="35">
        <f t="shared" si="78"/>
        <v>26122.47</v>
      </c>
      <c r="AF275" s="35">
        <f t="shared" si="79"/>
        <v>11.04</v>
      </c>
      <c r="AG275" s="37">
        <f t="shared" si="80"/>
        <v>91.85</v>
      </c>
      <c r="AH275" s="38"/>
      <c r="AI275" s="40"/>
      <c r="AJ275" s="41">
        <f t="shared" si="83"/>
        <v>1889.02</v>
      </c>
      <c r="AK275" s="42" t="str">
        <f t="shared" si="77"/>
        <v>MEDIDO</v>
      </c>
      <c r="AL275" s="43"/>
    </row>
    <row r="276" spans="1:38" s="44" customFormat="1" ht="30" customHeight="1" x14ac:dyDescent="0.2">
      <c r="A276" s="6" t="s">
        <v>32</v>
      </c>
      <c r="B276" s="6"/>
      <c r="C276" s="82">
        <v>20</v>
      </c>
      <c r="D276" s="83" t="s">
        <v>214</v>
      </c>
      <c r="E276" s="84"/>
      <c r="F276" s="85"/>
      <c r="G276" s="85"/>
      <c r="H276" s="129">
        <v>0</v>
      </c>
      <c r="I276" s="85">
        <f t="shared" ref="I276:I295" si="86">F276+G276+H276</f>
        <v>0</v>
      </c>
      <c r="J276" s="88"/>
      <c r="K276" s="89">
        <f t="shared" si="84"/>
        <v>0</v>
      </c>
      <c r="L276" s="34"/>
      <c r="M276" s="34">
        <f t="shared" si="72"/>
        <v>0</v>
      </c>
      <c r="N276" s="34"/>
      <c r="O276" s="34">
        <f t="shared" si="73"/>
        <v>0</v>
      </c>
      <c r="P276" s="34"/>
      <c r="Q276" s="34">
        <f t="shared" si="74"/>
        <v>0</v>
      </c>
      <c r="R276" s="34"/>
      <c r="S276" s="34">
        <f t="shared" si="75"/>
        <v>0</v>
      </c>
      <c r="T276" s="34"/>
      <c r="U276" s="34">
        <f t="shared" ref="U276:U295" si="87">ROUND(T276*$J276,2)</f>
        <v>0</v>
      </c>
      <c r="V276" s="69"/>
      <c r="W276" s="34">
        <f t="shared" si="76"/>
        <v>0</v>
      </c>
      <c r="X276" s="34"/>
      <c r="Y276" s="34">
        <f t="shared" ref="Y276:Y295" si="88">ROUND(X276*$J276,2)</f>
        <v>0</v>
      </c>
      <c r="Z276" s="34"/>
      <c r="AA276" s="34">
        <f t="shared" si="81"/>
        <v>0</v>
      </c>
      <c r="AB276" s="34"/>
      <c r="AC276" s="34">
        <f t="shared" si="85"/>
        <v>0</v>
      </c>
      <c r="AD276" s="35">
        <f t="shared" si="82"/>
        <v>0</v>
      </c>
      <c r="AE276" s="35">
        <f t="shared" si="78"/>
        <v>0</v>
      </c>
      <c r="AF276" s="35">
        <f t="shared" si="79"/>
        <v>0</v>
      </c>
      <c r="AG276" s="37">
        <f t="shared" si="80"/>
        <v>0</v>
      </c>
      <c r="AH276" s="38"/>
      <c r="AI276" s="40"/>
      <c r="AJ276" s="41">
        <f t="shared" si="83"/>
        <v>0</v>
      </c>
      <c r="AK276" s="118" t="str">
        <f>IF(COUNTIF(AK277:AK283,"MEDIDO")&lt;&gt;0,"MEDIDO","NÃO MEDIDO")</f>
        <v>MEDIDO</v>
      </c>
      <c r="AL276" s="43"/>
    </row>
    <row r="277" spans="1:38" s="44" customFormat="1" ht="30" customHeight="1" x14ac:dyDescent="0.2">
      <c r="A277" s="6" t="s">
        <v>32</v>
      </c>
      <c r="B277" s="6"/>
      <c r="C277" s="82">
        <v>200900</v>
      </c>
      <c r="D277" s="83" t="s">
        <v>546</v>
      </c>
      <c r="E277" s="84"/>
      <c r="F277" s="85"/>
      <c r="G277" s="85"/>
      <c r="H277" s="129">
        <v>0</v>
      </c>
      <c r="I277" s="85">
        <f t="shared" si="86"/>
        <v>0</v>
      </c>
      <c r="J277" s="88"/>
      <c r="K277" s="89">
        <f t="shared" si="84"/>
        <v>0</v>
      </c>
      <c r="L277" s="34"/>
      <c r="M277" s="34">
        <f t="shared" ref="M277:M295" si="89">ROUND(L277*$J277,2)</f>
        <v>0</v>
      </c>
      <c r="N277" s="34"/>
      <c r="O277" s="34">
        <f t="shared" ref="O277:O295" si="90">ROUND(N277*$J277,2)</f>
        <v>0</v>
      </c>
      <c r="P277" s="34"/>
      <c r="Q277" s="34">
        <f t="shared" ref="Q277:Q294" si="91">ROUND(P277*$J277,2)</f>
        <v>0</v>
      </c>
      <c r="R277" s="34"/>
      <c r="S277" s="34">
        <f t="shared" si="75"/>
        <v>0</v>
      </c>
      <c r="T277" s="34"/>
      <c r="U277" s="34">
        <f t="shared" si="87"/>
        <v>0</v>
      </c>
      <c r="V277" s="69"/>
      <c r="W277" s="34">
        <f t="shared" si="76"/>
        <v>0</v>
      </c>
      <c r="X277" s="34"/>
      <c r="Y277" s="34">
        <f t="shared" si="88"/>
        <v>0</v>
      </c>
      <c r="Z277" s="34"/>
      <c r="AA277" s="34">
        <f t="shared" si="81"/>
        <v>0</v>
      </c>
      <c r="AB277" s="34"/>
      <c r="AC277" s="34">
        <f t="shared" si="85"/>
        <v>0</v>
      </c>
      <c r="AD277" s="35">
        <f t="shared" si="82"/>
        <v>0</v>
      </c>
      <c r="AE277" s="35">
        <f t="shared" si="78"/>
        <v>0</v>
      </c>
      <c r="AF277" s="35">
        <f t="shared" si="79"/>
        <v>0</v>
      </c>
      <c r="AG277" s="37">
        <f t="shared" si="80"/>
        <v>0</v>
      </c>
      <c r="AH277" s="38"/>
      <c r="AI277" s="40"/>
      <c r="AJ277" s="41">
        <f t="shared" si="83"/>
        <v>0</v>
      </c>
      <c r="AK277" s="118" t="str">
        <f>IF(COUNTIF(AK278:AK283,"MEDIDO")&lt;&gt;0,"MEDIDO","NÃO MEDIDO")</f>
        <v>MEDIDO</v>
      </c>
      <c r="AL277" s="43"/>
    </row>
    <row r="278" spans="1:38" s="44" customFormat="1" ht="57" customHeight="1" x14ac:dyDescent="0.2">
      <c r="A278" s="44" t="s">
        <v>36</v>
      </c>
      <c r="C278" s="82" t="s">
        <v>536</v>
      </c>
      <c r="D278" s="83" t="s">
        <v>537</v>
      </c>
      <c r="E278" s="84" t="s">
        <v>57</v>
      </c>
      <c r="F278" s="85">
        <v>257</v>
      </c>
      <c r="G278" s="85">
        <v>580.63</v>
      </c>
      <c r="H278" s="129">
        <v>0</v>
      </c>
      <c r="I278" s="85">
        <f t="shared" si="86"/>
        <v>837.63</v>
      </c>
      <c r="J278" s="88">
        <v>15.94</v>
      </c>
      <c r="K278" s="89">
        <f t="shared" si="84"/>
        <v>13351.82</v>
      </c>
      <c r="L278" s="34"/>
      <c r="M278" s="34">
        <f t="shared" si="89"/>
        <v>0</v>
      </c>
      <c r="N278" s="34"/>
      <c r="O278" s="34">
        <f t="shared" si="90"/>
        <v>0</v>
      </c>
      <c r="P278" s="34"/>
      <c r="Q278" s="34">
        <f t="shared" si="91"/>
        <v>0</v>
      </c>
      <c r="R278" s="34"/>
      <c r="S278" s="34">
        <f t="shared" si="75"/>
        <v>0</v>
      </c>
      <c r="T278" s="34"/>
      <c r="U278" s="34">
        <f t="shared" si="87"/>
        <v>0</v>
      </c>
      <c r="V278" s="69">
        <v>67.38</v>
      </c>
      <c r="W278" s="34">
        <f t="shared" si="76"/>
        <v>1074.04</v>
      </c>
      <c r="X278" s="34">
        <v>189.62</v>
      </c>
      <c r="Y278" s="34">
        <f t="shared" si="88"/>
        <v>3022.54</v>
      </c>
      <c r="Z278" s="34"/>
      <c r="AA278" s="34">
        <f t="shared" si="81"/>
        <v>0</v>
      </c>
      <c r="AB278" s="34">
        <v>580.63</v>
      </c>
      <c r="AC278" s="34">
        <f t="shared" si="85"/>
        <v>9255.24</v>
      </c>
      <c r="AD278" s="35">
        <f t="shared" si="82"/>
        <v>837.63</v>
      </c>
      <c r="AE278" s="35">
        <f t="shared" si="78"/>
        <v>13351.82</v>
      </c>
      <c r="AF278" s="35">
        <f t="shared" si="79"/>
        <v>0</v>
      </c>
      <c r="AG278" s="37">
        <f t="shared" si="80"/>
        <v>0</v>
      </c>
      <c r="AH278" s="38"/>
      <c r="AI278" s="40"/>
      <c r="AJ278" s="41">
        <f t="shared" si="83"/>
        <v>580.63</v>
      </c>
      <c r="AK278" s="42" t="str">
        <f t="shared" ref="AK278:AK283" si="92">IF(AJ278&lt;&gt;0,"MEDIDO","NÃO MEDIDO")</f>
        <v>MEDIDO</v>
      </c>
      <c r="AL278" s="43"/>
    </row>
    <row r="279" spans="1:38" s="44" customFormat="1" ht="46.5" customHeight="1" x14ac:dyDescent="0.2">
      <c r="A279" s="44" t="s">
        <v>36</v>
      </c>
      <c r="C279" s="82" t="s">
        <v>538</v>
      </c>
      <c r="D279" s="83" t="s">
        <v>539</v>
      </c>
      <c r="E279" s="84" t="s">
        <v>57</v>
      </c>
      <c r="F279" s="85">
        <v>647.5</v>
      </c>
      <c r="G279" s="85"/>
      <c r="H279" s="129">
        <v>0</v>
      </c>
      <c r="I279" s="85">
        <f t="shared" si="86"/>
        <v>647.5</v>
      </c>
      <c r="J279" s="88">
        <v>28.97</v>
      </c>
      <c r="K279" s="89">
        <f t="shared" si="84"/>
        <v>18758.080000000002</v>
      </c>
      <c r="L279" s="34"/>
      <c r="M279" s="34">
        <f t="shared" si="89"/>
        <v>0</v>
      </c>
      <c r="N279" s="34"/>
      <c r="O279" s="34">
        <f t="shared" si="90"/>
        <v>0</v>
      </c>
      <c r="P279" s="34"/>
      <c r="Q279" s="34">
        <f t="shared" si="91"/>
        <v>0</v>
      </c>
      <c r="R279" s="34"/>
      <c r="S279" s="34">
        <f t="shared" si="75"/>
        <v>0</v>
      </c>
      <c r="T279" s="34"/>
      <c r="U279" s="34">
        <f t="shared" si="87"/>
        <v>0</v>
      </c>
      <c r="V279" s="69">
        <v>67.38</v>
      </c>
      <c r="W279" s="34">
        <f t="shared" si="76"/>
        <v>1952</v>
      </c>
      <c r="X279" s="34">
        <v>544.48</v>
      </c>
      <c r="Y279" s="34">
        <f t="shared" si="88"/>
        <v>15773.59</v>
      </c>
      <c r="Z279" s="34">
        <v>35.64</v>
      </c>
      <c r="AA279" s="34">
        <f t="shared" si="81"/>
        <v>1032.49</v>
      </c>
      <c r="AB279" s="34"/>
      <c r="AC279" s="34">
        <f t="shared" si="85"/>
        <v>0</v>
      </c>
      <c r="AD279" s="35">
        <f t="shared" si="82"/>
        <v>647.5</v>
      </c>
      <c r="AE279" s="35">
        <f t="shared" si="78"/>
        <v>18758.080000000002</v>
      </c>
      <c r="AF279" s="35">
        <f t="shared" si="79"/>
        <v>0</v>
      </c>
      <c r="AG279" s="37">
        <f t="shared" si="80"/>
        <v>0</v>
      </c>
      <c r="AH279" s="38"/>
      <c r="AI279" s="40"/>
      <c r="AJ279" s="41">
        <f t="shared" si="83"/>
        <v>0</v>
      </c>
      <c r="AK279" s="42" t="str">
        <f t="shared" si="92"/>
        <v>NÃO MEDIDO</v>
      </c>
      <c r="AL279" s="43"/>
    </row>
    <row r="280" spans="1:38" s="44" customFormat="1" ht="41.25" customHeight="1" x14ac:dyDescent="0.2">
      <c r="A280" s="44" t="s">
        <v>36</v>
      </c>
      <c r="C280" s="82" t="s">
        <v>540</v>
      </c>
      <c r="D280" s="83" t="s">
        <v>541</v>
      </c>
      <c r="E280" s="84" t="s">
        <v>57</v>
      </c>
      <c r="F280" s="85">
        <v>1289.5999999999999</v>
      </c>
      <c r="G280" s="85">
        <v>233.19</v>
      </c>
      <c r="H280" s="129">
        <v>0</v>
      </c>
      <c r="I280" s="85">
        <f t="shared" si="86"/>
        <v>1522.79</v>
      </c>
      <c r="J280" s="88">
        <v>6.34</v>
      </c>
      <c r="K280" s="89">
        <f t="shared" si="84"/>
        <v>9654.48</v>
      </c>
      <c r="L280" s="34"/>
      <c r="M280" s="34">
        <f t="shared" si="89"/>
        <v>0</v>
      </c>
      <c r="N280" s="34"/>
      <c r="O280" s="34">
        <f t="shared" si="90"/>
        <v>0</v>
      </c>
      <c r="P280" s="34"/>
      <c r="Q280" s="34">
        <f t="shared" si="91"/>
        <v>0</v>
      </c>
      <c r="R280" s="34"/>
      <c r="S280" s="34">
        <f t="shared" si="75"/>
        <v>0</v>
      </c>
      <c r="T280" s="34">
        <v>659.12</v>
      </c>
      <c r="U280" s="34">
        <f t="shared" si="87"/>
        <v>4178.82</v>
      </c>
      <c r="V280" s="69">
        <v>368.43</v>
      </c>
      <c r="W280" s="34">
        <f t="shared" si="76"/>
        <v>2335.85</v>
      </c>
      <c r="X280" s="34">
        <v>262.05</v>
      </c>
      <c r="Y280" s="34">
        <f>ROUND(X280*$J280,2)-0.01</f>
        <v>1661.39</v>
      </c>
      <c r="Z280" s="34"/>
      <c r="AA280" s="34">
        <f t="shared" si="81"/>
        <v>0</v>
      </c>
      <c r="AB280" s="34">
        <v>233.19</v>
      </c>
      <c r="AC280" s="34">
        <f t="shared" si="85"/>
        <v>1478.42</v>
      </c>
      <c r="AD280" s="35">
        <f t="shared" si="82"/>
        <v>1522.79</v>
      </c>
      <c r="AE280" s="35">
        <f t="shared" si="78"/>
        <v>9654.48</v>
      </c>
      <c r="AF280" s="35">
        <f t="shared" si="79"/>
        <v>0</v>
      </c>
      <c r="AG280" s="37">
        <f t="shared" si="80"/>
        <v>0</v>
      </c>
      <c r="AH280" s="38"/>
      <c r="AI280" s="40"/>
      <c r="AJ280" s="41">
        <f t="shared" si="83"/>
        <v>233.19</v>
      </c>
      <c r="AK280" s="42" t="str">
        <f t="shared" si="92"/>
        <v>MEDIDO</v>
      </c>
      <c r="AL280" s="43"/>
    </row>
    <row r="281" spans="1:38" s="44" customFormat="1" ht="39" customHeight="1" x14ac:dyDescent="0.2">
      <c r="A281" s="44" t="s">
        <v>36</v>
      </c>
      <c r="C281" s="82" t="s">
        <v>542</v>
      </c>
      <c r="D281" s="83" t="s">
        <v>543</v>
      </c>
      <c r="E281" s="84" t="s">
        <v>60</v>
      </c>
      <c r="F281" s="85">
        <v>1</v>
      </c>
      <c r="G281" s="86"/>
      <c r="H281" s="129">
        <v>0</v>
      </c>
      <c r="I281" s="85">
        <f t="shared" si="86"/>
        <v>1</v>
      </c>
      <c r="J281" s="88">
        <v>25.24</v>
      </c>
      <c r="K281" s="89">
        <f t="shared" si="84"/>
        <v>25.24</v>
      </c>
      <c r="L281" s="34"/>
      <c r="M281" s="34">
        <f t="shared" si="89"/>
        <v>0</v>
      </c>
      <c r="N281" s="34"/>
      <c r="O281" s="34">
        <f t="shared" si="90"/>
        <v>0</v>
      </c>
      <c r="P281" s="34"/>
      <c r="Q281" s="34">
        <f t="shared" si="91"/>
        <v>0</v>
      </c>
      <c r="R281" s="34"/>
      <c r="S281" s="34">
        <f t="shared" ref="S281:S294" si="93">ROUND(R281*$J281,2)</f>
        <v>0</v>
      </c>
      <c r="T281" s="34"/>
      <c r="U281" s="34">
        <f t="shared" si="87"/>
        <v>0</v>
      </c>
      <c r="V281" s="34"/>
      <c r="W281" s="34">
        <f t="shared" si="76"/>
        <v>0</v>
      </c>
      <c r="X281" s="34"/>
      <c r="Y281" s="34">
        <f t="shared" si="88"/>
        <v>0</v>
      </c>
      <c r="Z281" s="34">
        <v>1</v>
      </c>
      <c r="AA281" s="34">
        <f t="shared" si="81"/>
        <v>25.24</v>
      </c>
      <c r="AB281" s="34"/>
      <c r="AC281" s="34">
        <f t="shared" si="85"/>
        <v>0</v>
      </c>
      <c r="AD281" s="35">
        <f t="shared" si="82"/>
        <v>1</v>
      </c>
      <c r="AE281" s="35">
        <f t="shared" si="78"/>
        <v>25.24</v>
      </c>
      <c r="AF281" s="35">
        <f t="shared" si="79"/>
        <v>0</v>
      </c>
      <c r="AG281" s="37">
        <f t="shared" si="80"/>
        <v>0</v>
      </c>
      <c r="AH281" s="38"/>
      <c r="AI281" s="40"/>
      <c r="AJ281" s="41">
        <f t="shared" si="83"/>
        <v>0</v>
      </c>
      <c r="AK281" s="42" t="str">
        <f t="shared" si="92"/>
        <v>NÃO MEDIDO</v>
      </c>
      <c r="AL281" s="43"/>
    </row>
    <row r="282" spans="1:38" s="44" customFormat="1" ht="57" customHeight="1" x14ac:dyDescent="0.2">
      <c r="A282" s="44" t="s">
        <v>36</v>
      </c>
      <c r="C282" s="82" t="s">
        <v>544</v>
      </c>
      <c r="D282" s="83" t="s">
        <v>545</v>
      </c>
      <c r="E282" s="84" t="s">
        <v>57</v>
      </c>
      <c r="F282" s="85">
        <v>11.3</v>
      </c>
      <c r="G282" s="86"/>
      <c r="H282" s="129">
        <v>0</v>
      </c>
      <c r="I282" s="85">
        <f t="shared" si="86"/>
        <v>11.3</v>
      </c>
      <c r="J282" s="88">
        <v>42.46</v>
      </c>
      <c r="K282" s="89">
        <f t="shared" si="84"/>
        <v>479.8</v>
      </c>
      <c r="L282" s="34"/>
      <c r="M282" s="34">
        <f t="shared" si="89"/>
        <v>0</v>
      </c>
      <c r="N282" s="34"/>
      <c r="O282" s="34">
        <f t="shared" si="90"/>
        <v>0</v>
      </c>
      <c r="P282" s="34"/>
      <c r="Q282" s="34">
        <f t="shared" si="91"/>
        <v>0</v>
      </c>
      <c r="R282" s="34"/>
      <c r="S282" s="34">
        <f t="shared" si="93"/>
        <v>0</v>
      </c>
      <c r="T282" s="34"/>
      <c r="U282" s="34">
        <f t="shared" si="87"/>
        <v>0</v>
      </c>
      <c r="V282" s="34"/>
      <c r="W282" s="34">
        <f t="shared" si="76"/>
        <v>0</v>
      </c>
      <c r="X282" s="34"/>
      <c r="Y282" s="34">
        <f t="shared" si="88"/>
        <v>0</v>
      </c>
      <c r="Z282" s="34">
        <v>11.3</v>
      </c>
      <c r="AA282" s="34">
        <f t="shared" si="81"/>
        <v>479.8</v>
      </c>
      <c r="AB282" s="34"/>
      <c r="AC282" s="34">
        <f t="shared" si="85"/>
        <v>0</v>
      </c>
      <c r="AD282" s="35">
        <f t="shared" si="82"/>
        <v>11.3</v>
      </c>
      <c r="AE282" s="35">
        <f t="shared" si="78"/>
        <v>479.8</v>
      </c>
      <c r="AF282" s="35">
        <f t="shared" si="79"/>
        <v>0</v>
      </c>
      <c r="AG282" s="37">
        <f t="shared" si="80"/>
        <v>0</v>
      </c>
      <c r="AH282" s="38"/>
      <c r="AI282" s="40"/>
      <c r="AJ282" s="41">
        <f t="shared" si="83"/>
        <v>0</v>
      </c>
      <c r="AK282" s="42" t="str">
        <f t="shared" si="92"/>
        <v>NÃO MEDIDO</v>
      </c>
      <c r="AL282" s="43"/>
    </row>
    <row r="283" spans="1:38" s="44" customFormat="1" ht="36.75" customHeight="1" x14ac:dyDescent="0.2">
      <c r="A283" s="44" t="s">
        <v>36</v>
      </c>
      <c r="C283" s="82" t="s">
        <v>215</v>
      </c>
      <c r="D283" s="83" t="s">
        <v>216</v>
      </c>
      <c r="E283" s="84" t="s">
        <v>57</v>
      </c>
      <c r="F283" s="85">
        <v>2207.5</v>
      </c>
      <c r="G283" s="85"/>
      <c r="H283" s="129">
        <v>0</v>
      </c>
      <c r="I283" s="85">
        <f t="shared" si="86"/>
        <v>2207.5</v>
      </c>
      <c r="J283" s="88">
        <v>22.95</v>
      </c>
      <c r="K283" s="89">
        <f t="shared" si="84"/>
        <v>50662.13</v>
      </c>
      <c r="L283" s="34"/>
      <c r="M283" s="34">
        <f t="shared" si="89"/>
        <v>0</v>
      </c>
      <c r="N283" s="34"/>
      <c r="O283" s="34">
        <f t="shared" si="90"/>
        <v>0</v>
      </c>
      <c r="P283" s="34"/>
      <c r="Q283" s="34">
        <f t="shared" si="91"/>
        <v>0</v>
      </c>
      <c r="R283" s="34"/>
      <c r="S283" s="34">
        <f t="shared" si="93"/>
        <v>0</v>
      </c>
      <c r="T283" s="34"/>
      <c r="U283" s="34">
        <f t="shared" si="87"/>
        <v>0</v>
      </c>
      <c r="V283" s="69">
        <v>307.29000000000002</v>
      </c>
      <c r="W283" s="34">
        <f t="shared" si="76"/>
        <v>7052.31</v>
      </c>
      <c r="X283" s="34">
        <v>923.54</v>
      </c>
      <c r="Y283" s="34">
        <f t="shared" si="88"/>
        <v>21195.24</v>
      </c>
      <c r="Z283" s="34">
        <v>927.5</v>
      </c>
      <c r="AA283" s="34">
        <f t="shared" si="81"/>
        <v>21286.13</v>
      </c>
      <c r="AB283" s="34"/>
      <c r="AC283" s="34">
        <f t="shared" si="85"/>
        <v>0</v>
      </c>
      <c r="AD283" s="35">
        <f t="shared" si="82"/>
        <v>2158.33</v>
      </c>
      <c r="AE283" s="35">
        <f t="shared" si="78"/>
        <v>49533.68</v>
      </c>
      <c r="AF283" s="35">
        <f t="shared" si="79"/>
        <v>49.17</v>
      </c>
      <c r="AG283" s="37">
        <f t="shared" si="80"/>
        <v>1128.45</v>
      </c>
      <c r="AH283" s="38"/>
      <c r="AI283" s="40"/>
      <c r="AJ283" s="41">
        <f t="shared" si="83"/>
        <v>0</v>
      </c>
      <c r="AK283" s="42" t="str">
        <f t="shared" si="92"/>
        <v>NÃO MEDIDO</v>
      </c>
      <c r="AL283" s="43"/>
    </row>
    <row r="284" spans="1:38" s="44" customFormat="1" ht="30" customHeight="1" x14ac:dyDescent="0.2">
      <c r="A284" s="6" t="s">
        <v>32</v>
      </c>
      <c r="B284" s="6"/>
      <c r="C284" s="82">
        <v>23</v>
      </c>
      <c r="D284" s="83" t="s">
        <v>217</v>
      </c>
      <c r="E284" s="84"/>
      <c r="F284" s="85"/>
      <c r="G284" s="86"/>
      <c r="H284" s="129">
        <v>0</v>
      </c>
      <c r="I284" s="85">
        <f t="shared" si="86"/>
        <v>0</v>
      </c>
      <c r="J284" s="88"/>
      <c r="K284" s="89">
        <f t="shared" si="84"/>
        <v>0</v>
      </c>
      <c r="L284" s="34"/>
      <c r="M284" s="34">
        <f t="shared" si="89"/>
        <v>0</v>
      </c>
      <c r="N284" s="34"/>
      <c r="O284" s="34">
        <f t="shared" si="90"/>
        <v>0</v>
      </c>
      <c r="P284" s="34"/>
      <c r="Q284" s="34">
        <f t="shared" si="91"/>
        <v>0</v>
      </c>
      <c r="R284" s="34"/>
      <c r="S284" s="34">
        <f t="shared" si="93"/>
        <v>0</v>
      </c>
      <c r="T284" s="34"/>
      <c r="U284" s="34">
        <f t="shared" si="87"/>
        <v>0</v>
      </c>
      <c r="V284" s="34"/>
      <c r="W284" s="34">
        <f t="shared" si="76"/>
        <v>0</v>
      </c>
      <c r="X284" s="34"/>
      <c r="Y284" s="34">
        <f t="shared" si="88"/>
        <v>0</v>
      </c>
      <c r="Z284" s="34"/>
      <c r="AA284" s="34">
        <f t="shared" si="81"/>
        <v>0</v>
      </c>
      <c r="AB284" s="34"/>
      <c r="AC284" s="34">
        <f t="shared" si="85"/>
        <v>0</v>
      </c>
      <c r="AD284" s="35">
        <f t="shared" si="82"/>
        <v>0</v>
      </c>
      <c r="AE284" s="35">
        <f t="shared" si="78"/>
        <v>0</v>
      </c>
      <c r="AF284" s="35">
        <f t="shared" si="79"/>
        <v>0</v>
      </c>
      <c r="AG284" s="37">
        <f t="shared" si="80"/>
        <v>0</v>
      </c>
      <c r="AH284" s="38"/>
      <c r="AI284" s="40"/>
      <c r="AJ284" s="41">
        <f t="shared" si="83"/>
        <v>0</v>
      </c>
      <c r="AK284" s="118" t="str">
        <f>IF(COUNTIF(AK285:AK292,"MEDIDO")&lt;&gt;0,"MEDIDO","NÃO MEDIDO")</f>
        <v>MEDIDO</v>
      </c>
      <c r="AL284" s="43"/>
    </row>
    <row r="285" spans="1:38" s="44" customFormat="1" ht="30" customHeight="1" x14ac:dyDescent="0.2">
      <c r="A285" s="6" t="s">
        <v>32</v>
      </c>
      <c r="B285" s="6"/>
      <c r="C285" s="82">
        <v>230100</v>
      </c>
      <c r="D285" s="83" t="s">
        <v>218</v>
      </c>
      <c r="E285" s="84"/>
      <c r="F285" s="85"/>
      <c r="G285" s="86"/>
      <c r="H285" s="129">
        <v>0</v>
      </c>
      <c r="I285" s="85">
        <f t="shared" si="86"/>
        <v>0</v>
      </c>
      <c r="J285" s="88"/>
      <c r="K285" s="89">
        <f t="shared" si="84"/>
        <v>0</v>
      </c>
      <c r="L285" s="34"/>
      <c r="M285" s="34">
        <f t="shared" si="89"/>
        <v>0</v>
      </c>
      <c r="N285" s="34"/>
      <c r="O285" s="34">
        <f t="shared" si="90"/>
        <v>0</v>
      </c>
      <c r="P285" s="34"/>
      <c r="Q285" s="34">
        <f t="shared" si="91"/>
        <v>0</v>
      </c>
      <c r="R285" s="34"/>
      <c r="S285" s="34">
        <f t="shared" si="93"/>
        <v>0</v>
      </c>
      <c r="T285" s="34"/>
      <c r="U285" s="34">
        <f t="shared" si="87"/>
        <v>0</v>
      </c>
      <c r="V285" s="34"/>
      <c r="W285" s="34">
        <f t="shared" si="76"/>
        <v>0</v>
      </c>
      <c r="X285" s="34"/>
      <c r="Y285" s="34">
        <f t="shared" si="88"/>
        <v>0</v>
      </c>
      <c r="Z285" s="34"/>
      <c r="AA285" s="34">
        <f t="shared" si="81"/>
        <v>0</v>
      </c>
      <c r="AB285" s="34"/>
      <c r="AC285" s="34">
        <f t="shared" si="85"/>
        <v>0</v>
      </c>
      <c r="AD285" s="35">
        <f t="shared" si="82"/>
        <v>0</v>
      </c>
      <c r="AE285" s="35">
        <f t="shared" si="78"/>
        <v>0</v>
      </c>
      <c r="AF285" s="35">
        <f t="shared" si="79"/>
        <v>0</v>
      </c>
      <c r="AG285" s="37">
        <f t="shared" si="80"/>
        <v>0</v>
      </c>
      <c r="AH285" s="38"/>
      <c r="AI285" s="40"/>
      <c r="AJ285" s="41">
        <f t="shared" si="83"/>
        <v>0</v>
      </c>
      <c r="AK285" s="118" t="str">
        <f>IF(COUNTIF(AK286:AK287,"MEDIDO")&lt;&gt;0,"MEDIDO","NÃO MEDIDO")</f>
        <v>NÃO MEDIDO</v>
      </c>
      <c r="AL285" s="43"/>
    </row>
    <row r="286" spans="1:38" s="44" customFormat="1" ht="54.75" customHeight="1" x14ac:dyDescent="0.2">
      <c r="A286" s="44" t="s">
        <v>36</v>
      </c>
      <c r="C286" s="82" t="s">
        <v>547</v>
      </c>
      <c r="D286" s="83" t="s">
        <v>548</v>
      </c>
      <c r="E286" s="84" t="s">
        <v>57</v>
      </c>
      <c r="F286" s="85">
        <v>1</v>
      </c>
      <c r="G286" s="86"/>
      <c r="H286" s="129">
        <v>0</v>
      </c>
      <c r="I286" s="85">
        <f t="shared" si="86"/>
        <v>1</v>
      </c>
      <c r="J286" s="88">
        <v>149.79</v>
      </c>
      <c r="K286" s="89">
        <f t="shared" si="84"/>
        <v>149.79</v>
      </c>
      <c r="L286" s="34"/>
      <c r="M286" s="34">
        <f t="shared" si="89"/>
        <v>0</v>
      </c>
      <c r="N286" s="34"/>
      <c r="O286" s="34">
        <f t="shared" si="90"/>
        <v>0</v>
      </c>
      <c r="P286" s="34"/>
      <c r="Q286" s="34">
        <f t="shared" si="91"/>
        <v>0</v>
      </c>
      <c r="R286" s="34"/>
      <c r="S286" s="34">
        <f t="shared" si="93"/>
        <v>0</v>
      </c>
      <c r="T286" s="34"/>
      <c r="U286" s="34">
        <f t="shared" si="87"/>
        <v>0</v>
      </c>
      <c r="V286" s="34"/>
      <c r="W286" s="34">
        <f t="shared" si="76"/>
        <v>0</v>
      </c>
      <c r="X286" s="34"/>
      <c r="Y286" s="34">
        <f t="shared" si="88"/>
        <v>0</v>
      </c>
      <c r="Z286" s="34">
        <v>1</v>
      </c>
      <c r="AA286" s="34">
        <f t="shared" si="81"/>
        <v>149.79</v>
      </c>
      <c r="AB286" s="34"/>
      <c r="AC286" s="34">
        <f t="shared" si="85"/>
        <v>0</v>
      </c>
      <c r="AD286" s="35">
        <f t="shared" si="82"/>
        <v>1</v>
      </c>
      <c r="AE286" s="35">
        <f t="shared" si="78"/>
        <v>149.79</v>
      </c>
      <c r="AF286" s="35">
        <f t="shared" si="79"/>
        <v>0</v>
      </c>
      <c r="AG286" s="37">
        <f t="shared" si="80"/>
        <v>0</v>
      </c>
      <c r="AH286" s="38"/>
      <c r="AI286" s="40"/>
      <c r="AJ286" s="41">
        <f t="shared" si="83"/>
        <v>0</v>
      </c>
      <c r="AK286" s="42" t="str">
        <f t="shared" ref="AK286:AK292" si="94">IF(AJ286&lt;&gt;0,"MEDIDO","NÃO MEDIDO")</f>
        <v>NÃO MEDIDO</v>
      </c>
      <c r="AL286" s="43"/>
    </row>
    <row r="287" spans="1:38" s="44" customFormat="1" ht="54.75" customHeight="1" x14ac:dyDescent="0.2">
      <c r="A287" s="44" t="s">
        <v>36</v>
      </c>
      <c r="C287" s="82" t="s">
        <v>549</v>
      </c>
      <c r="D287" s="83" t="s">
        <v>550</v>
      </c>
      <c r="E287" s="84" t="s">
        <v>57</v>
      </c>
      <c r="F287" s="85">
        <v>4.4000000000000004</v>
      </c>
      <c r="G287" s="86"/>
      <c r="H287" s="129">
        <v>0</v>
      </c>
      <c r="I287" s="85">
        <f t="shared" si="86"/>
        <v>4.4000000000000004</v>
      </c>
      <c r="J287" s="88">
        <v>50.34</v>
      </c>
      <c r="K287" s="89">
        <f t="shared" si="84"/>
        <v>221.5</v>
      </c>
      <c r="L287" s="34"/>
      <c r="M287" s="34">
        <f t="shared" si="89"/>
        <v>0</v>
      </c>
      <c r="N287" s="34"/>
      <c r="O287" s="34">
        <f t="shared" si="90"/>
        <v>0</v>
      </c>
      <c r="P287" s="34"/>
      <c r="Q287" s="34">
        <f t="shared" si="91"/>
        <v>0</v>
      </c>
      <c r="R287" s="34"/>
      <c r="S287" s="34">
        <f t="shared" si="93"/>
        <v>0</v>
      </c>
      <c r="T287" s="34"/>
      <c r="U287" s="34">
        <f t="shared" si="87"/>
        <v>0</v>
      </c>
      <c r="V287" s="34"/>
      <c r="W287" s="34">
        <f t="shared" si="76"/>
        <v>0</v>
      </c>
      <c r="X287" s="34"/>
      <c r="Y287" s="34">
        <f t="shared" si="88"/>
        <v>0</v>
      </c>
      <c r="Z287" s="34"/>
      <c r="AA287" s="34">
        <f t="shared" si="81"/>
        <v>0</v>
      </c>
      <c r="AB287" s="34"/>
      <c r="AC287" s="34">
        <f t="shared" si="85"/>
        <v>0</v>
      </c>
      <c r="AD287" s="35">
        <f t="shared" si="82"/>
        <v>0</v>
      </c>
      <c r="AE287" s="35">
        <f t="shared" si="78"/>
        <v>0</v>
      </c>
      <c r="AF287" s="35">
        <f t="shared" si="79"/>
        <v>4.4000000000000004</v>
      </c>
      <c r="AG287" s="37">
        <f t="shared" si="80"/>
        <v>221.5</v>
      </c>
      <c r="AH287" s="38"/>
      <c r="AI287" s="40"/>
      <c r="AJ287" s="41">
        <f t="shared" si="83"/>
        <v>0</v>
      </c>
      <c r="AK287" s="42" t="str">
        <f t="shared" si="94"/>
        <v>NÃO MEDIDO</v>
      </c>
      <c r="AL287" s="43"/>
    </row>
    <row r="288" spans="1:38" s="44" customFormat="1" ht="54.75" customHeight="1" x14ac:dyDescent="0.2">
      <c r="A288" s="44" t="s">
        <v>36</v>
      </c>
      <c r="C288" s="82" t="s">
        <v>551</v>
      </c>
      <c r="D288" s="83" t="s">
        <v>552</v>
      </c>
      <c r="E288" s="84" t="s">
        <v>57</v>
      </c>
      <c r="F288" s="85">
        <v>3.9</v>
      </c>
      <c r="G288" s="86"/>
      <c r="H288" s="129">
        <v>-3.9</v>
      </c>
      <c r="I288" s="85">
        <f t="shared" si="86"/>
        <v>0</v>
      </c>
      <c r="J288" s="88">
        <v>535.73</v>
      </c>
      <c r="K288" s="89">
        <f t="shared" si="84"/>
        <v>0</v>
      </c>
      <c r="L288" s="34"/>
      <c r="M288" s="34">
        <f t="shared" si="89"/>
        <v>0</v>
      </c>
      <c r="N288" s="34"/>
      <c r="O288" s="34">
        <f t="shared" si="90"/>
        <v>0</v>
      </c>
      <c r="P288" s="34"/>
      <c r="Q288" s="34">
        <f t="shared" si="91"/>
        <v>0</v>
      </c>
      <c r="R288" s="34"/>
      <c r="S288" s="34">
        <f t="shared" si="93"/>
        <v>0</v>
      </c>
      <c r="T288" s="34"/>
      <c r="U288" s="34">
        <f t="shared" si="87"/>
        <v>0</v>
      </c>
      <c r="V288" s="34"/>
      <c r="W288" s="34">
        <f t="shared" si="76"/>
        <v>0</v>
      </c>
      <c r="X288" s="34"/>
      <c r="Y288" s="34">
        <f t="shared" si="88"/>
        <v>0</v>
      </c>
      <c r="Z288" s="34"/>
      <c r="AA288" s="34">
        <f t="shared" si="81"/>
        <v>0</v>
      </c>
      <c r="AB288" s="34"/>
      <c r="AC288" s="34">
        <f t="shared" si="85"/>
        <v>0</v>
      </c>
      <c r="AD288" s="35">
        <f t="shared" si="82"/>
        <v>0</v>
      </c>
      <c r="AE288" s="35">
        <f t="shared" si="78"/>
        <v>0</v>
      </c>
      <c r="AF288" s="35">
        <f t="shared" si="79"/>
        <v>0</v>
      </c>
      <c r="AG288" s="37">
        <f t="shared" si="80"/>
        <v>0</v>
      </c>
      <c r="AH288" s="38"/>
      <c r="AI288" s="40"/>
      <c r="AJ288" s="41">
        <f t="shared" si="83"/>
        <v>0</v>
      </c>
      <c r="AK288" s="42" t="str">
        <f t="shared" si="94"/>
        <v>NÃO MEDIDO</v>
      </c>
      <c r="AL288" s="43"/>
    </row>
    <row r="289" spans="1:45" s="44" customFormat="1" ht="45.75" customHeight="1" x14ac:dyDescent="0.2">
      <c r="A289" s="44" t="s">
        <v>36</v>
      </c>
      <c r="C289" s="82" t="s">
        <v>553</v>
      </c>
      <c r="D289" s="83" t="s">
        <v>554</v>
      </c>
      <c r="E289" s="84" t="s">
        <v>57</v>
      </c>
      <c r="F289" s="85">
        <v>0.9</v>
      </c>
      <c r="G289" s="86"/>
      <c r="H289" s="129">
        <v>0</v>
      </c>
      <c r="I289" s="85">
        <f t="shared" si="86"/>
        <v>0.9</v>
      </c>
      <c r="J289" s="88">
        <v>357.76</v>
      </c>
      <c r="K289" s="89">
        <f t="shared" si="84"/>
        <v>321.98</v>
      </c>
      <c r="L289" s="34"/>
      <c r="M289" s="34">
        <f t="shared" si="89"/>
        <v>0</v>
      </c>
      <c r="N289" s="34"/>
      <c r="O289" s="34">
        <f t="shared" si="90"/>
        <v>0</v>
      </c>
      <c r="P289" s="34"/>
      <c r="Q289" s="34">
        <f t="shared" si="91"/>
        <v>0</v>
      </c>
      <c r="R289" s="34"/>
      <c r="S289" s="34">
        <f t="shared" si="93"/>
        <v>0</v>
      </c>
      <c r="T289" s="34"/>
      <c r="U289" s="34">
        <f t="shared" si="87"/>
        <v>0</v>
      </c>
      <c r="V289" s="34"/>
      <c r="W289" s="34">
        <f t="shared" si="76"/>
        <v>0</v>
      </c>
      <c r="X289" s="34"/>
      <c r="Y289" s="34">
        <f t="shared" si="88"/>
        <v>0</v>
      </c>
      <c r="Z289" s="34"/>
      <c r="AA289" s="34">
        <f t="shared" si="81"/>
        <v>0</v>
      </c>
      <c r="AB289" s="34"/>
      <c r="AC289" s="34">
        <f t="shared" si="85"/>
        <v>0</v>
      </c>
      <c r="AD289" s="35">
        <f t="shared" si="82"/>
        <v>0</v>
      </c>
      <c r="AE289" s="35">
        <f t="shared" si="78"/>
        <v>0</v>
      </c>
      <c r="AF289" s="35">
        <f t="shared" si="79"/>
        <v>0.9</v>
      </c>
      <c r="AG289" s="37">
        <f t="shared" si="80"/>
        <v>321.98</v>
      </c>
      <c r="AH289" s="38"/>
      <c r="AI289" s="40"/>
      <c r="AJ289" s="41">
        <f t="shared" si="83"/>
        <v>0</v>
      </c>
      <c r="AK289" s="42" t="str">
        <f t="shared" si="94"/>
        <v>NÃO MEDIDO</v>
      </c>
      <c r="AL289" s="43"/>
    </row>
    <row r="290" spans="1:45" s="44" customFormat="1" ht="39.75" customHeight="1" x14ac:dyDescent="0.2">
      <c r="A290" s="44" t="s">
        <v>36</v>
      </c>
      <c r="C290" s="82" t="s">
        <v>555</v>
      </c>
      <c r="D290" s="83" t="s">
        <v>556</v>
      </c>
      <c r="E290" s="84" t="s">
        <v>49</v>
      </c>
      <c r="F290" s="85">
        <v>0.2</v>
      </c>
      <c r="G290" s="86"/>
      <c r="H290" s="129">
        <v>0</v>
      </c>
      <c r="I290" s="85">
        <f t="shared" si="86"/>
        <v>0.2</v>
      </c>
      <c r="J290" s="88">
        <v>860.88</v>
      </c>
      <c r="K290" s="89">
        <f t="shared" si="84"/>
        <v>172.18</v>
      </c>
      <c r="L290" s="34"/>
      <c r="M290" s="34">
        <f t="shared" si="89"/>
        <v>0</v>
      </c>
      <c r="N290" s="34"/>
      <c r="O290" s="34">
        <f t="shared" si="90"/>
        <v>0</v>
      </c>
      <c r="P290" s="34"/>
      <c r="Q290" s="34">
        <f>ROUND(P290*$J290,2)</f>
        <v>0</v>
      </c>
      <c r="R290" s="34"/>
      <c r="S290" s="34">
        <f>ROUND(R290*$J290,2)</f>
        <v>0</v>
      </c>
      <c r="T290" s="34"/>
      <c r="U290" s="34">
        <f t="shared" si="87"/>
        <v>0</v>
      </c>
      <c r="V290" s="34"/>
      <c r="W290" s="34">
        <f t="shared" si="76"/>
        <v>0</v>
      </c>
      <c r="X290" s="34"/>
      <c r="Y290" s="34">
        <f t="shared" si="88"/>
        <v>0</v>
      </c>
      <c r="Z290" s="34"/>
      <c r="AA290" s="34">
        <f t="shared" si="81"/>
        <v>0</v>
      </c>
      <c r="AB290" s="34"/>
      <c r="AC290" s="34">
        <f t="shared" si="85"/>
        <v>0</v>
      </c>
      <c r="AD290" s="35">
        <f t="shared" si="82"/>
        <v>0</v>
      </c>
      <c r="AE290" s="35">
        <f t="shared" si="78"/>
        <v>0</v>
      </c>
      <c r="AF290" s="35">
        <f t="shared" si="79"/>
        <v>0.2</v>
      </c>
      <c r="AG290" s="37">
        <f t="shared" si="80"/>
        <v>172.18</v>
      </c>
      <c r="AH290" s="38"/>
      <c r="AI290" s="40"/>
      <c r="AJ290" s="41">
        <f t="shared" si="83"/>
        <v>0</v>
      </c>
      <c r="AK290" s="42" t="str">
        <f t="shared" si="94"/>
        <v>NÃO MEDIDO</v>
      </c>
      <c r="AL290" s="43"/>
    </row>
    <row r="291" spans="1:45" s="44" customFormat="1" ht="30" customHeight="1" x14ac:dyDescent="0.2">
      <c r="A291" s="6" t="s">
        <v>32</v>
      </c>
      <c r="B291" s="6"/>
      <c r="C291" s="82">
        <v>230400</v>
      </c>
      <c r="D291" s="83" t="s">
        <v>198</v>
      </c>
      <c r="E291" s="84"/>
      <c r="F291" s="85"/>
      <c r="G291" s="86"/>
      <c r="H291" s="129">
        <v>0</v>
      </c>
      <c r="I291" s="85">
        <f t="shared" si="86"/>
        <v>0</v>
      </c>
      <c r="J291" s="88"/>
      <c r="K291" s="89">
        <f t="shared" si="84"/>
        <v>0</v>
      </c>
      <c r="L291" s="34"/>
      <c r="M291" s="34">
        <f t="shared" si="89"/>
        <v>0</v>
      </c>
      <c r="N291" s="34"/>
      <c r="O291" s="34">
        <f t="shared" si="90"/>
        <v>0</v>
      </c>
      <c r="P291" s="34"/>
      <c r="Q291" s="34">
        <f t="shared" si="91"/>
        <v>0</v>
      </c>
      <c r="R291" s="34"/>
      <c r="S291" s="34">
        <f t="shared" si="93"/>
        <v>0</v>
      </c>
      <c r="T291" s="34"/>
      <c r="U291" s="34">
        <f t="shared" si="87"/>
        <v>0</v>
      </c>
      <c r="V291" s="34"/>
      <c r="W291" s="34">
        <f t="shared" si="76"/>
        <v>0</v>
      </c>
      <c r="X291" s="34"/>
      <c r="Y291" s="34">
        <f t="shared" si="88"/>
        <v>0</v>
      </c>
      <c r="Z291" s="34"/>
      <c r="AA291" s="34">
        <f t="shared" si="81"/>
        <v>0</v>
      </c>
      <c r="AB291" s="34"/>
      <c r="AC291" s="34">
        <f t="shared" si="85"/>
        <v>0</v>
      </c>
      <c r="AD291" s="35">
        <f t="shared" si="82"/>
        <v>0</v>
      </c>
      <c r="AE291" s="35">
        <f t="shared" si="78"/>
        <v>0</v>
      </c>
      <c r="AF291" s="35">
        <f t="shared" si="79"/>
        <v>0</v>
      </c>
      <c r="AG291" s="37">
        <f t="shared" si="80"/>
        <v>0</v>
      </c>
      <c r="AH291" s="38"/>
      <c r="AI291" s="40"/>
      <c r="AJ291" s="41">
        <f t="shared" si="83"/>
        <v>0</v>
      </c>
      <c r="AK291" s="118" t="str">
        <f>IF(COUNTIF(AK292:AK292,"MEDIDO")&lt;&gt;0,"MEDIDO","NÃO MEDIDO")</f>
        <v>MEDIDO</v>
      </c>
      <c r="AL291" s="43"/>
    </row>
    <row r="292" spans="1:45" s="44" customFormat="1" ht="36.75" customHeight="1" x14ac:dyDescent="0.2">
      <c r="A292" s="44" t="s">
        <v>36</v>
      </c>
      <c r="C292" s="82" t="s">
        <v>219</v>
      </c>
      <c r="D292" s="83" t="s">
        <v>220</v>
      </c>
      <c r="E292" s="84" t="s">
        <v>60</v>
      </c>
      <c r="F292" s="85">
        <v>1</v>
      </c>
      <c r="G292" s="86"/>
      <c r="H292" s="129">
        <v>0</v>
      </c>
      <c r="I292" s="85">
        <f t="shared" si="86"/>
        <v>1</v>
      </c>
      <c r="J292" s="88">
        <v>2694.24</v>
      </c>
      <c r="K292" s="89">
        <f t="shared" si="84"/>
        <v>2694.24</v>
      </c>
      <c r="L292" s="34"/>
      <c r="M292" s="34">
        <f t="shared" si="89"/>
        <v>0</v>
      </c>
      <c r="N292" s="34"/>
      <c r="O292" s="34">
        <f t="shared" si="90"/>
        <v>0</v>
      </c>
      <c r="P292" s="34"/>
      <c r="Q292" s="34">
        <f>ROUND(P292*$J292,2)</f>
        <v>0</v>
      </c>
      <c r="R292" s="34"/>
      <c r="S292" s="34">
        <f>ROUND(R292*$J292,2)</f>
        <v>0</v>
      </c>
      <c r="T292" s="34"/>
      <c r="U292" s="34">
        <f t="shared" si="87"/>
        <v>0</v>
      </c>
      <c r="V292" s="34"/>
      <c r="W292" s="34">
        <f t="shared" si="76"/>
        <v>0</v>
      </c>
      <c r="X292" s="34"/>
      <c r="Y292" s="34">
        <f t="shared" si="88"/>
        <v>0</v>
      </c>
      <c r="Z292" s="34"/>
      <c r="AA292" s="34">
        <f t="shared" si="81"/>
        <v>0</v>
      </c>
      <c r="AB292" s="34">
        <v>1</v>
      </c>
      <c r="AC292" s="34">
        <f t="shared" si="85"/>
        <v>2694.24</v>
      </c>
      <c r="AD292" s="35">
        <f t="shared" si="82"/>
        <v>1</v>
      </c>
      <c r="AE292" s="35">
        <f t="shared" si="78"/>
        <v>2694.24</v>
      </c>
      <c r="AF292" s="35">
        <f t="shared" si="79"/>
        <v>0</v>
      </c>
      <c r="AG292" s="37">
        <f t="shared" si="80"/>
        <v>0</v>
      </c>
      <c r="AH292" s="38"/>
      <c r="AI292" s="40"/>
      <c r="AJ292" s="41">
        <f t="shared" si="83"/>
        <v>1</v>
      </c>
      <c r="AK292" s="42" t="str">
        <f t="shared" si="94"/>
        <v>MEDIDO</v>
      </c>
      <c r="AL292" s="43"/>
    </row>
    <row r="293" spans="1:45" s="44" customFormat="1" ht="30" customHeight="1" x14ac:dyDescent="0.2">
      <c r="A293" s="6" t="s">
        <v>32</v>
      </c>
      <c r="B293" s="6"/>
      <c r="C293" s="82">
        <v>24</v>
      </c>
      <c r="D293" s="83" t="s">
        <v>221</v>
      </c>
      <c r="E293" s="84"/>
      <c r="F293" s="85"/>
      <c r="G293" s="86"/>
      <c r="H293" s="129">
        <v>0</v>
      </c>
      <c r="I293" s="85">
        <f t="shared" si="86"/>
        <v>0</v>
      </c>
      <c r="J293" s="88"/>
      <c r="K293" s="89">
        <f t="shared" si="84"/>
        <v>0</v>
      </c>
      <c r="L293" s="34"/>
      <c r="M293" s="34">
        <f t="shared" si="89"/>
        <v>0</v>
      </c>
      <c r="N293" s="34"/>
      <c r="O293" s="34">
        <f t="shared" si="90"/>
        <v>0</v>
      </c>
      <c r="P293" s="34"/>
      <c r="Q293" s="34">
        <f t="shared" si="91"/>
        <v>0</v>
      </c>
      <c r="R293" s="34"/>
      <c r="S293" s="34">
        <f t="shared" si="93"/>
        <v>0</v>
      </c>
      <c r="T293" s="34"/>
      <c r="U293" s="34">
        <f t="shared" si="87"/>
        <v>0</v>
      </c>
      <c r="V293" s="34"/>
      <c r="W293" s="34">
        <f t="shared" si="76"/>
        <v>0</v>
      </c>
      <c r="X293" s="34"/>
      <c r="Y293" s="34">
        <f t="shared" si="88"/>
        <v>0</v>
      </c>
      <c r="Z293" s="34"/>
      <c r="AA293" s="34">
        <f t="shared" si="81"/>
        <v>0</v>
      </c>
      <c r="AB293" s="34"/>
      <c r="AC293" s="34">
        <f t="shared" si="85"/>
        <v>0</v>
      </c>
      <c r="AD293" s="35">
        <f t="shared" si="82"/>
        <v>0</v>
      </c>
      <c r="AE293" s="35">
        <f t="shared" si="78"/>
        <v>0</v>
      </c>
      <c r="AF293" s="35">
        <f t="shared" si="79"/>
        <v>0</v>
      </c>
      <c r="AG293" s="37">
        <f t="shared" si="80"/>
        <v>0</v>
      </c>
      <c r="AH293" s="38"/>
      <c r="AI293" s="73"/>
      <c r="AJ293" s="41">
        <f t="shared" si="83"/>
        <v>0</v>
      </c>
      <c r="AK293" s="118" t="str">
        <f>IF(COUNTIF(AK294:AK295,"MEDIDO")&lt;&gt;0,"MEDIDO","NÃO MEDIDO")</f>
        <v>NÃO MEDIDO</v>
      </c>
      <c r="AL293" s="43"/>
    </row>
    <row r="294" spans="1:45" s="44" customFormat="1" ht="30" customHeight="1" x14ac:dyDescent="0.2">
      <c r="A294" s="6" t="s">
        <v>32</v>
      </c>
      <c r="B294" s="48"/>
      <c r="C294" s="82">
        <v>240200</v>
      </c>
      <c r="D294" s="83" t="s">
        <v>222</v>
      </c>
      <c r="E294" s="84"/>
      <c r="F294" s="85"/>
      <c r="G294" s="86"/>
      <c r="H294" s="129">
        <v>0</v>
      </c>
      <c r="I294" s="85">
        <f t="shared" si="86"/>
        <v>0</v>
      </c>
      <c r="J294" s="88"/>
      <c r="K294" s="89">
        <f t="shared" si="84"/>
        <v>0</v>
      </c>
      <c r="L294" s="34"/>
      <c r="M294" s="34">
        <f t="shared" si="89"/>
        <v>0</v>
      </c>
      <c r="N294" s="34"/>
      <c r="O294" s="34">
        <f t="shared" si="90"/>
        <v>0</v>
      </c>
      <c r="P294" s="34"/>
      <c r="Q294" s="34">
        <f t="shared" si="91"/>
        <v>0</v>
      </c>
      <c r="R294" s="34"/>
      <c r="S294" s="34">
        <f t="shared" si="93"/>
        <v>0</v>
      </c>
      <c r="T294" s="34"/>
      <c r="U294" s="34">
        <f t="shared" si="87"/>
        <v>0</v>
      </c>
      <c r="V294" s="34"/>
      <c r="W294" s="34">
        <f t="shared" si="76"/>
        <v>0</v>
      </c>
      <c r="X294" s="34"/>
      <c r="Y294" s="34">
        <f t="shared" si="88"/>
        <v>0</v>
      </c>
      <c r="Z294" s="34"/>
      <c r="AA294" s="34">
        <f t="shared" si="81"/>
        <v>0</v>
      </c>
      <c r="AB294" s="34"/>
      <c r="AC294" s="34">
        <f t="shared" si="85"/>
        <v>0</v>
      </c>
      <c r="AD294" s="35">
        <f t="shared" si="82"/>
        <v>0</v>
      </c>
      <c r="AE294" s="35">
        <f t="shared" si="78"/>
        <v>0</v>
      </c>
      <c r="AF294" s="35">
        <f t="shared" si="79"/>
        <v>0</v>
      </c>
      <c r="AG294" s="37">
        <f t="shared" si="80"/>
        <v>0</v>
      </c>
      <c r="AH294" s="38"/>
      <c r="AI294" s="40"/>
      <c r="AJ294" s="41">
        <f t="shared" si="83"/>
        <v>0</v>
      </c>
      <c r="AK294" s="118" t="str">
        <f>IF(COUNTIF(AK295,"MEDIDO")&lt;&gt;0,"MEDIDO","NÃO MEDIDO")</f>
        <v>NÃO MEDIDO</v>
      </c>
      <c r="AL294" s="43"/>
    </row>
    <row r="295" spans="1:45" s="44" customFormat="1" ht="30" customHeight="1" thickBot="1" x14ac:dyDescent="0.25">
      <c r="A295" s="44" t="s">
        <v>36</v>
      </c>
      <c r="B295" s="49"/>
      <c r="C295" s="82" t="s">
        <v>557</v>
      </c>
      <c r="D295" s="83" t="s">
        <v>223</v>
      </c>
      <c r="E295" s="84" t="s">
        <v>57</v>
      </c>
      <c r="F295" s="85">
        <v>1741</v>
      </c>
      <c r="G295" s="86"/>
      <c r="H295" s="129">
        <v>0</v>
      </c>
      <c r="I295" s="85">
        <f t="shared" si="86"/>
        <v>1741</v>
      </c>
      <c r="J295" s="88">
        <v>11.05</v>
      </c>
      <c r="K295" s="89">
        <f t="shared" si="84"/>
        <v>19238.05</v>
      </c>
      <c r="L295" s="34"/>
      <c r="M295" s="34">
        <f t="shared" si="89"/>
        <v>0</v>
      </c>
      <c r="N295" s="34"/>
      <c r="O295" s="34">
        <f t="shared" si="90"/>
        <v>0</v>
      </c>
      <c r="P295" s="34"/>
      <c r="Q295" s="34">
        <f>ROUND(P295*$J295,2)</f>
        <v>0</v>
      </c>
      <c r="R295" s="34"/>
      <c r="S295" s="34">
        <f>ROUND(R295*$J295,2)</f>
        <v>0</v>
      </c>
      <c r="T295" s="34"/>
      <c r="U295" s="34">
        <f t="shared" si="87"/>
        <v>0</v>
      </c>
      <c r="V295" s="34"/>
      <c r="W295" s="34">
        <f t="shared" si="76"/>
        <v>0</v>
      </c>
      <c r="X295" s="34"/>
      <c r="Y295" s="34">
        <f t="shared" si="88"/>
        <v>0</v>
      </c>
      <c r="Z295" s="34">
        <v>1740.43</v>
      </c>
      <c r="AA295" s="34">
        <f t="shared" si="81"/>
        <v>19231.75</v>
      </c>
      <c r="AB295" s="34"/>
      <c r="AC295" s="34">
        <f t="shared" si="85"/>
        <v>0</v>
      </c>
      <c r="AD295" s="35">
        <f t="shared" si="82"/>
        <v>1740.43</v>
      </c>
      <c r="AE295" s="35">
        <f t="shared" si="78"/>
        <v>19231.75</v>
      </c>
      <c r="AF295" s="35">
        <f t="shared" si="79"/>
        <v>0.56999999999999995</v>
      </c>
      <c r="AG295" s="50">
        <f t="shared" si="80"/>
        <v>6.3</v>
      </c>
      <c r="AH295" s="38"/>
      <c r="AI295" s="40"/>
      <c r="AJ295" s="41">
        <f t="shared" si="83"/>
        <v>0</v>
      </c>
      <c r="AK295" s="42" t="str">
        <f t="shared" ref="AK295" si="95">IF(AJ295&lt;&gt;0,"MEDIDO","NÃO MEDIDO")</f>
        <v>NÃO MEDIDO</v>
      </c>
      <c r="AL295" s="43"/>
    </row>
    <row r="296" spans="1:45" s="53" customFormat="1" ht="45" customHeight="1" thickBot="1" x14ac:dyDescent="0.25">
      <c r="A296" s="44"/>
      <c r="B296" s="49"/>
      <c r="C296" s="133" t="s">
        <v>224</v>
      </c>
      <c r="D296" s="134"/>
      <c r="E296" s="134"/>
      <c r="F296" s="135"/>
      <c r="G296" s="120">
        <v>825715.13</v>
      </c>
      <c r="H296" s="132">
        <v>74988.639999999999</v>
      </c>
      <c r="I296" s="138"/>
      <c r="J296" s="140" t="s">
        <v>225</v>
      </c>
      <c r="K296" s="142">
        <f>SUM(K15:K295)</f>
        <v>5672499.9299999997</v>
      </c>
      <c r="L296" s="144" t="s">
        <v>226</v>
      </c>
      <c r="M296" s="142">
        <f>SUM(M14:M295)</f>
        <v>144914.98000000001</v>
      </c>
      <c r="N296" s="144" t="s">
        <v>226</v>
      </c>
      <c r="O296" s="142">
        <f>SUM(O14:O295)</f>
        <v>415281.41</v>
      </c>
      <c r="P296" s="144" t="s">
        <v>226</v>
      </c>
      <c r="Q296" s="142">
        <f>SUM(Q14:Q295)</f>
        <v>435687.4</v>
      </c>
      <c r="R296" s="144" t="s">
        <v>226</v>
      </c>
      <c r="S296" s="142">
        <f>SUM(S14:S295)</f>
        <v>438084.91</v>
      </c>
      <c r="T296" s="144" t="s">
        <v>226</v>
      </c>
      <c r="U296" s="142">
        <f>SUM(U14:U295)</f>
        <v>792904.53</v>
      </c>
      <c r="V296" s="144" t="s">
        <v>226</v>
      </c>
      <c r="W296" s="142">
        <f>SUM(W14:W295)</f>
        <v>739505.4</v>
      </c>
      <c r="X296" s="144" t="s">
        <v>226</v>
      </c>
      <c r="Y296" s="142">
        <f>SUM(Y14:Y295)</f>
        <v>583303.01</v>
      </c>
      <c r="Z296" s="144" t="s">
        <v>226</v>
      </c>
      <c r="AA296" s="142">
        <f>SUM(AA14:AA295)</f>
        <v>598463.31000000006</v>
      </c>
      <c r="AB296" s="144" t="s">
        <v>226</v>
      </c>
      <c r="AC296" s="142">
        <f>SUM(AC14:AC295)</f>
        <v>866606.1</v>
      </c>
      <c r="AD296" s="144" t="s">
        <v>227</v>
      </c>
      <c r="AE296" s="142">
        <f>SUM(AE14:AE295)</f>
        <v>5014751.05</v>
      </c>
      <c r="AF296" s="153" t="s">
        <v>228</v>
      </c>
      <c r="AG296" s="142">
        <f>SUM(AG14:AG295)</f>
        <v>657748.88</v>
      </c>
      <c r="AH296" s="51"/>
      <c r="AI296" s="74"/>
      <c r="AJ296" s="41"/>
      <c r="AK296" s="42" t="s">
        <v>229</v>
      </c>
    </row>
    <row r="297" spans="1:45" s="53" customFormat="1" ht="45" customHeight="1" thickBot="1" x14ac:dyDescent="0.25">
      <c r="A297" s="44"/>
      <c r="B297" s="44"/>
      <c r="C297" s="133" t="s">
        <v>230</v>
      </c>
      <c r="D297" s="134"/>
      <c r="E297" s="134"/>
      <c r="F297" s="135"/>
      <c r="G297" s="121" t="s">
        <v>603</v>
      </c>
      <c r="H297" s="131">
        <v>-751162.1</v>
      </c>
      <c r="I297" s="139"/>
      <c r="J297" s="141"/>
      <c r="K297" s="143"/>
      <c r="L297" s="145"/>
      <c r="M297" s="143"/>
      <c r="N297" s="145"/>
      <c r="O297" s="143"/>
      <c r="P297" s="145"/>
      <c r="Q297" s="143"/>
      <c r="R297" s="145"/>
      <c r="S297" s="143"/>
      <c r="T297" s="145"/>
      <c r="U297" s="143"/>
      <c r="V297" s="145"/>
      <c r="W297" s="143"/>
      <c r="X297" s="145"/>
      <c r="Y297" s="143"/>
      <c r="Z297" s="145"/>
      <c r="AA297" s="143"/>
      <c r="AB297" s="145"/>
      <c r="AC297" s="143"/>
      <c r="AD297" s="145"/>
      <c r="AE297" s="143"/>
      <c r="AF297" s="154"/>
      <c r="AG297" s="143"/>
      <c r="AH297" s="51"/>
      <c r="AI297" s="52"/>
      <c r="AJ297" s="41"/>
      <c r="AK297" s="42" t="s">
        <v>229</v>
      </c>
    </row>
    <row r="298" spans="1:45" s="53" customFormat="1" ht="28.5" customHeight="1" x14ac:dyDescent="0.2">
      <c r="C298" s="98"/>
      <c r="D298" s="99"/>
      <c r="E298" s="99"/>
      <c r="F298" s="99"/>
      <c r="G298" s="99"/>
      <c r="H298" s="99"/>
      <c r="I298" s="99"/>
      <c r="J298" s="99"/>
      <c r="K298" s="99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5"/>
      <c r="AE298" s="56"/>
      <c r="AF298" s="55"/>
      <c r="AG298" s="55"/>
      <c r="AH298" s="55"/>
      <c r="AI298" s="75"/>
      <c r="AJ298" s="41"/>
      <c r="AK298" s="42" t="s">
        <v>229</v>
      </c>
    </row>
    <row r="299" spans="1:45" s="53" customFormat="1" ht="28.5" customHeight="1" x14ac:dyDescent="0.2">
      <c r="C299" s="136" t="s">
        <v>231</v>
      </c>
      <c r="D299" s="137"/>
      <c r="E299" s="100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 s="101"/>
      <c r="AH299"/>
      <c r="AI299" s="52"/>
      <c r="AJ299" s="41"/>
      <c r="AK299" s="42" t="s">
        <v>229</v>
      </c>
    </row>
    <row r="300" spans="1:45" s="53" customFormat="1" ht="45" customHeight="1" x14ac:dyDescent="0.2">
      <c r="C300" s="102"/>
      <c r="D300" s="103" t="s">
        <v>232</v>
      </c>
      <c r="E300" s="1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 s="101"/>
      <c r="AH300"/>
      <c r="AI300" s="76"/>
      <c r="AJ300" s="41"/>
      <c r="AK300" s="42" t="s">
        <v>229</v>
      </c>
    </row>
    <row r="301" spans="1:45" s="53" customFormat="1" ht="48.75" customHeight="1" x14ac:dyDescent="0.2">
      <c r="C301" s="124"/>
      <c r="D301" s="125" t="s">
        <v>604</v>
      </c>
      <c r="E301" s="10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 s="101"/>
      <c r="AH301"/>
      <c r="AI301" s="76"/>
      <c r="AJ301" s="41"/>
      <c r="AK301" s="42" t="s">
        <v>229</v>
      </c>
    </row>
    <row r="302" spans="1:45" s="53" customFormat="1" ht="15" x14ac:dyDescent="0.2">
      <c r="C302" s="7"/>
      <c r="D302" s="7"/>
      <c r="E302" s="107"/>
      <c r="F302" s="58"/>
      <c r="G302" s="58"/>
      <c r="H302" s="58"/>
      <c r="I302" s="59"/>
      <c r="J302" s="59"/>
      <c r="K302" s="60"/>
      <c r="L302" s="100"/>
      <c r="M302" s="106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5"/>
      <c r="AE302" s="100"/>
      <c r="AF302" s="100"/>
      <c r="AG302" s="100"/>
      <c r="AI302" s="52"/>
      <c r="AJ302" s="41"/>
      <c r="AK302" s="42"/>
    </row>
    <row r="303" spans="1:45" s="61" customFormat="1" ht="12.75" x14ac:dyDescent="0.2">
      <c r="C303" s="146" t="s">
        <v>233</v>
      </c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28"/>
      <c r="AI303" s="52"/>
      <c r="AJ303" s="7"/>
      <c r="AK303" s="7"/>
      <c r="AL303" s="53"/>
      <c r="AM303" s="53"/>
      <c r="AN303" s="53"/>
      <c r="AO303" s="53"/>
      <c r="AP303" s="53"/>
      <c r="AQ303" s="53"/>
      <c r="AR303" s="53"/>
      <c r="AS303" s="53"/>
    </row>
    <row r="304" spans="1:45" s="61" customFormat="1" ht="12.75" x14ac:dyDescent="0.2">
      <c r="C304" s="100"/>
      <c r="D304" s="108"/>
      <c r="E304" s="108"/>
      <c r="F304" s="108"/>
      <c r="G304" s="108"/>
      <c r="H304" s="108"/>
      <c r="I304" s="108"/>
      <c r="J304" s="108"/>
      <c r="K304" s="108"/>
      <c r="L304" s="108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10"/>
      <c r="AE304" s="108"/>
      <c r="AF304" s="108"/>
      <c r="AG304" s="111"/>
      <c r="AH304" s="63"/>
      <c r="AJ304" s="7"/>
      <c r="AK304" s="7"/>
      <c r="AL304" s="53"/>
      <c r="AM304" s="53"/>
      <c r="AN304" s="53"/>
      <c r="AO304" s="53"/>
      <c r="AP304" s="53"/>
      <c r="AQ304" s="53"/>
      <c r="AR304" s="53"/>
      <c r="AS304" s="53"/>
    </row>
    <row r="305" spans="3:45" s="61" customFormat="1" ht="12.75" x14ac:dyDescent="0.2">
      <c r="C305" s="112"/>
      <c r="D305" s="108"/>
      <c r="E305" s="112"/>
      <c r="F305" s="100"/>
      <c r="G305" s="105"/>
      <c r="H305" s="105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13"/>
      <c r="AE305" s="110"/>
      <c r="AF305" s="113"/>
      <c r="AG305" s="113"/>
      <c r="AH305" s="65"/>
      <c r="AJ305" s="7"/>
      <c r="AK305" s="7"/>
      <c r="AL305" s="53"/>
      <c r="AM305" s="53"/>
      <c r="AN305" s="53"/>
      <c r="AO305" s="53"/>
      <c r="AP305" s="53"/>
      <c r="AQ305" s="53"/>
      <c r="AR305" s="53"/>
      <c r="AS305" s="53"/>
    </row>
    <row r="306" spans="3:45" s="61" customFormat="1" x14ac:dyDescent="0.2">
      <c r="C306" s="112"/>
      <c r="D306" s="100"/>
      <c r="E306" s="112"/>
      <c r="F306" s="100"/>
      <c r="G306" s="105"/>
      <c r="H306" s="105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13"/>
      <c r="AE306" s="113"/>
      <c r="AF306" s="113"/>
      <c r="AG306" s="113"/>
      <c r="AH306" s="65"/>
      <c r="AK306" s="53"/>
      <c r="AL306" s="53"/>
      <c r="AM306" s="53"/>
      <c r="AN306" s="53"/>
      <c r="AO306" s="53"/>
      <c r="AP306" s="53"/>
      <c r="AQ306" s="53"/>
      <c r="AR306" s="53"/>
      <c r="AS306" s="53"/>
    </row>
    <row r="307" spans="3:45" s="62" customFormat="1" x14ac:dyDescent="0.2">
      <c r="C307" s="112"/>
      <c r="D307" s="100"/>
      <c r="E307" s="112"/>
      <c r="F307" s="100"/>
      <c r="G307" s="105"/>
      <c r="H307" s="105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13"/>
      <c r="AE307" s="113"/>
      <c r="AF307" s="113"/>
      <c r="AG307" s="113"/>
      <c r="AH307" s="65"/>
      <c r="AI307" s="61"/>
      <c r="AJ307" s="61"/>
      <c r="AK307" s="53"/>
      <c r="AL307" s="53"/>
      <c r="AM307" s="53"/>
      <c r="AN307" s="53"/>
      <c r="AO307" s="53"/>
      <c r="AP307" s="53"/>
      <c r="AQ307" s="53"/>
      <c r="AR307" s="53"/>
      <c r="AS307" s="53"/>
    </row>
    <row r="308" spans="3:45" s="62" customFormat="1" x14ac:dyDescent="0.2">
      <c r="C308" s="112"/>
      <c r="D308" s="100"/>
      <c r="E308" s="112"/>
      <c r="F308" s="100"/>
      <c r="G308" s="105"/>
      <c r="H308" s="105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13"/>
      <c r="AE308" s="113"/>
      <c r="AF308" s="113"/>
      <c r="AG308" s="113"/>
      <c r="AH308" s="65"/>
      <c r="AI308" s="61"/>
      <c r="AJ308" s="61"/>
      <c r="AK308" s="53"/>
      <c r="AL308" s="53"/>
      <c r="AM308" s="53"/>
      <c r="AN308" s="53"/>
      <c r="AO308" s="53"/>
      <c r="AP308" s="53"/>
      <c r="AQ308" s="53"/>
      <c r="AR308" s="53"/>
      <c r="AS308" s="53"/>
    </row>
    <row r="309" spans="3:45" s="62" customFormat="1" ht="12.75" hidden="1" thickBot="1" x14ac:dyDescent="0.25">
      <c r="C309" s="112"/>
      <c r="D309" s="114" t="s">
        <v>234</v>
      </c>
      <c r="E309" s="112"/>
      <c r="F309" s="100"/>
      <c r="G309" s="105"/>
      <c r="H309" s="105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13"/>
      <c r="AE309" s="113"/>
      <c r="AF309" s="113"/>
      <c r="AG309" s="113"/>
      <c r="AH309" s="65"/>
      <c r="AI309" s="61"/>
      <c r="AJ309" s="61"/>
      <c r="AK309" s="53"/>
      <c r="AL309" s="53"/>
      <c r="AM309" s="53"/>
      <c r="AN309" s="53"/>
      <c r="AO309" s="53"/>
      <c r="AP309" s="53"/>
      <c r="AQ309" s="53"/>
      <c r="AR309" s="53"/>
      <c r="AS309" s="53"/>
    </row>
    <row r="310" spans="3:45" s="62" customFormat="1" hidden="1" x14ac:dyDescent="0.2">
      <c r="C310" s="112"/>
      <c r="D310" s="115" t="s">
        <v>15</v>
      </c>
      <c r="E310" s="112"/>
      <c r="F310" s="100"/>
      <c r="G310" s="105"/>
      <c r="H310" s="105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13"/>
      <c r="AE310" s="113"/>
      <c r="AF310" s="113"/>
      <c r="AG310" s="113"/>
      <c r="AH310" s="65"/>
      <c r="AI310" s="61"/>
      <c r="AJ310" s="61"/>
      <c r="AK310" s="53"/>
      <c r="AL310" s="53"/>
      <c r="AM310" s="53"/>
      <c r="AN310" s="53"/>
      <c r="AO310" s="53"/>
      <c r="AP310" s="53"/>
      <c r="AQ310" s="53"/>
      <c r="AR310" s="53"/>
      <c r="AS310" s="53"/>
    </row>
    <row r="311" spans="3:45" s="62" customFormat="1" hidden="1" x14ac:dyDescent="0.2">
      <c r="C311" s="112"/>
      <c r="D311" s="115" t="s">
        <v>16</v>
      </c>
      <c r="E311" s="112"/>
      <c r="F311" s="100"/>
      <c r="G311" s="105"/>
      <c r="H311" s="105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13"/>
      <c r="AE311" s="113"/>
      <c r="AF311" s="113"/>
      <c r="AG311" s="113"/>
      <c r="AH311" s="65"/>
      <c r="AI311" s="61"/>
      <c r="AJ311" s="61"/>
      <c r="AK311" s="53"/>
      <c r="AL311" s="53"/>
      <c r="AM311" s="53"/>
      <c r="AN311" s="53"/>
      <c r="AO311" s="53"/>
      <c r="AP311" s="53"/>
      <c r="AQ311" s="53"/>
      <c r="AR311" s="53"/>
      <c r="AS311" s="53"/>
    </row>
    <row r="312" spans="3:45" s="62" customFormat="1" hidden="1" x14ac:dyDescent="0.2">
      <c r="C312" s="112"/>
      <c r="D312" s="115" t="s">
        <v>17</v>
      </c>
      <c r="E312" s="112"/>
      <c r="F312" s="100"/>
      <c r="G312" s="105"/>
      <c r="H312" s="105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13"/>
      <c r="AE312" s="113"/>
      <c r="AF312" s="113"/>
      <c r="AG312" s="113"/>
      <c r="AH312" s="65"/>
      <c r="AI312" s="61"/>
      <c r="AJ312" s="61"/>
      <c r="AK312" s="53"/>
      <c r="AL312" s="53"/>
      <c r="AM312" s="53"/>
      <c r="AN312" s="53"/>
      <c r="AO312" s="53"/>
      <c r="AP312" s="53"/>
      <c r="AQ312" s="53"/>
      <c r="AR312" s="53"/>
      <c r="AS312" s="53"/>
    </row>
    <row r="313" spans="3:45" s="62" customFormat="1" hidden="1" x14ac:dyDescent="0.2">
      <c r="C313" s="112"/>
      <c r="D313" s="115" t="s">
        <v>18</v>
      </c>
      <c r="E313" s="112"/>
      <c r="F313" s="100"/>
      <c r="G313" s="105"/>
      <c r="H313" s="105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13"/>
      <c r="AE313" s="113"/>
      <c r="AF313" s="113"/>
      <c r="AG313" s="113"/>
      <c r="AH313" s="65"/>
      <c r="AI313" s="61"/>
      <c r="AJ313" s="61"/>
      <c r="AK313" s="53"/>
      <c r="AL313" s="53"/>
      <c r="AM313" s="53"/>
      <c r="AN313" s="53"/>
      <c r="AO313" s="53"/>
      <c r="AP313" s="53"/>
      <c r="AQ313" s="53"/>
      <c r="AR313" s="53"/>
      <c r="AS313" s="53"/>
    </row>
    <row r="314" spans="3:45" s="62" customFormat="1" hidden="1" x14ac:dyDescent="0.2">
      <c r="C314" s="112"/>
      <c r="D314" s="115" t="s">
        <v>19</v>
      </c>
      <c r="E314" s="112"/>
      <c r="F314" s="100"/>
      <c r="G314" s="105"/>
      <c r="H314" s="105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13"/>
      <c r="AE314" s="113"/>
      <c r="AF314" s="113"/>
      <c r="AG314" s="113"/>
      <c r="AH314" s="65"/>
      <c r="AI314" s="61"/>
      <c r="AJ314" s="61"/>
      <c r="AK314" s="53"/>
      <c r="AL314" s="53"/>
      <c r="AM314" s="53"/>
      <c r="AN314" s="53"/>
      <c r="AO314" s="53"/>
      <c r="AP314" s="53"/>
      <c r="AQ314" s="53"/>
      <c r="AR314" s="53"/>
      <c r="AS314" s="53"/>
    </row>
    <row r="315" spans="3:45" s="62" customFormat="1" hidden="1" x14ac:dyDescent="0.2">
      <c r="C315" s="112"/>
      <c r="D315" s="115" t="s">
        <v>20</v>
      </c>
      <c r="E315" s="112"/>
      <c r="F315" s="100"/>
      <c r="G315" s="105"/>
      <c r="H315" s="105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13"/>
      <c r="AE315" s="113"/>
      <c r="AF315" s="113"/>
      <c r="AG315" s="113"/>
      <c r="AH315" s="65"/>
      <c r="AI315" s="61"/>
      <c r="AJ315" s="61"/>
      <c r="AK315" s="53"/>
      <c r="AL315" s="53"/>
      <c r="AM315" s="53"/>
      <c r="AN315" s="53"/>
      <c r="AO315" s="53"/>
      <c r="AP315" s="53"/>
      <c r="AQ315" s="53"/>
      <c r="AR315" s="53"/>
      <c r="AS315" s="53"/>
    </row>
    <row r="316" spans="3:45" s="62" customFormat="1" hidden="1" x14ac:dyDescent="0.2">
      <c r="C316" s="112"/>
      <c r="D316" s="115" t="s">
        <v>21</v>
      </c>
      <c r="E316" s="112"/>
      <c r="F316" s="100"/>
      <c r="G316" s="105"/>
      <c r="H316" s="105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13"/>
      <c r="AE316" s="113"/>
      <c r="AF316" s="113"/>
      <c r="AG316" s="113"/>
      <c r="AH316" s="65"/>
      <c r="AI316" s="61"/>
      <c r="AJ316" s="61"/>
      <c r="AK316" s="53"/>
      <c r="AL316" s="53"/>
      <c r="AM316" s="53"/>
      <c r="AN316" s="53"/>
      <c r="AO316" s="53"/>
      <c r="AP316" s="53"/>
      <c r="AQ316" s="53"/>
      <c r="AR316" s="53"/>
      <c r="AS316" s="53"/>
    </row>
    <row r="317" spans="3:45" s="62" customFormat="1" hidden="1" x14ac:dyDescent="0.2">
      <c r="C317" s="112"/>
      <c r="D317" s="115" t="s">
        <v>22</v>
      </c>
      <c r="E317" s="112"/>
      <c r="F317" s="100"/>
      <c r="G317" s="105"/>
      <c r="H317" s="105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13"/>
      <c r="AE317" s="113"/>
      <c r="AF317" s="113"/>
      <c r="AG317" s="113"/>
      <c r="AH317" s="65"/>
      <c r="AI317" s="61"/>
      <c r="AJ317" s="61"/>
      <c r="AK317" s="53"/>
      <c r="AL317" s="53"/>
      <c r="AM317" s="53"/>
      <c r="AN317" s="53"/>
      <c r="AO317" s="53"/>
      <c r="AP317" s="53"/>
      <c r="AQ317" s="53"/>
      <c r="AR317" s="53"/>
      <c r="AS317" s="53"/>
    </row>
    <row r="318" spans="3:45" s="62" customFormat="1" hidden="1" x14ac:dyDescent="0.2">
      <c r="C318" s="112"/>
      <c r="D318" s="115" t="s">
        <v>617</v>
      </c>
      <c r="E318" s="112"/>
      <c r="F318" s="100"/>
      <c r="G318" s="105"/>
      <c r="H318" s="105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13"/>
      <c r="AE318" s="113"/>
      <c r="AF318" s="113"/>
      <c r="AG318" s="113"/>
      <c r="AH318" s="65"/>
      <c r="AI318" s="61"/>
      <c r="AJ318" s="61"/>
      <c r="AK318" s="53"/>
      <c r="AL318" s="53"/>
      <c r="AM318" s="53"/>
      <c r="AN318" s="53"/>
      <c r="AO318" s="53"/>
      <c r="AP318" s="53"/>
      <c r="AQ318" s="53"/>
      <c r="AR318" s="53"/>
      <c r="AS318" s="53"/>
    </row>
    <row r="319" spans="3:45" s="62" customFormat="1" hidden="1" x14ac:dyDescent="0.2">
      <c r="C319" s="112"/>
      <c r="D319" s="115" t="s">
        <v>23</v>
      </c>
      <c r="E319" s="112"/>
      <c r="F319" s="100"/>
      <c r="G319" s="105"/>
      <c r="H319" s="105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13"/>
      <c r="AE319" s="113"/>
      <c r="AF319" s="113"/>
      <c r="AG319" s="113"/>
      <c r="AH319" s="65"/>
      <c r="AI319" s="61"/>
      <c r="AJ319" s="61"/>
      <c r="AK319" s="53"/>
      <c r="AL319" s="53"/>
      <c r="AM319" s="53"/>
      <c r="AN319" s="53"/>
      <c r="AO319" s="53"/>
      <c r="AP319" s="53"/>
      <c r="AQ319" s="53"/>
      <c r="AR319" s="53"/>
      <c r="AS319" s="53"/>
    </row>
    <row r="320" spans="3:45" s="62" customFormat="1" hidden="1" x14ac:dyDescent="0.2">
      <c r="C320" s="112"/>
      <c r="D320" s="115" t="s">
        <v>24</v>
      </c>
      <c r="E320" s="112"/>
      <c r="F320" s="100"/>
      <c r="G320" s="105"/>
      <c r="H320" s="105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13"/>
      <c r="AE320" s="113"/>
      <c r="AF320" s="113"/>
      <c r="AG320" s="113"/>
      <c r="AH320" s="65"/>
      <c r="AI320" s="61"/>
      <c r="AJ320" s="61"/>
      <c r="AK320" s="53"/>
      <c r="AL320" s="53"/>
      <c r="AM320" s="53"/>
      <c r="AN320" s="53"/>
      <c r="AO320" s="53"/>
      <c r="AP320" s="53"/>
      <c r="AQ320" s="53"/>
      <c r="AR320" s="53"/>
      <c r="AS320" s="53"/>
    </row>
    <row r="321" spans="3:45" s="62" customFormat="1" hidden="1" x14ac:dyDescent="0.2">
      <c r="C321" s="112"/>
      <c r="D321" s="115" t="s">
        <v>25</v>
      </c>
      <c r="E321" s="112"/>
      <c r="F321" s="100"/>
      <c r="G321" s="105"/>
      <c r="H321" s="105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13"/>
      <c r="AE321" s="113"/>
      <c r="AF321" s="113"/>
      <c r="AG321" s="113"/>
      <c r="AH321" s="65"/>
      <c r="AI321" s="61"/>
      <c r="AJ321" s="61"/>
      <c r="AK321" s="53"/>
      <c r="AL321" s="53"/>
      <c r="AM321" s="53"/>
      <c r="AN321" s="53"/>
      <c r="AO321" s="53"/>
      <c r="AP321" s="53"/>
      <c r="AQ321" s="53"/>
      <c r="AR321" s="53"/>
      <c r="AS321" s="53"/>
    </row>
    <row r="322" spans="3:45" s="62" customFormat="1" hidden="1" x14ac:dyDescent="0.2">
      <c r="C322" s="112"/>
      <c r="D322" s="115" t="s">
        <v>26</v>
      </c>
      <c r="E322" s="112"/>
      <c r="F322" s="100"/>
      <c r="G322" s="105"/>
      <c r="H322" s="105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13"/>
      <c r="AE322" s="113"/>
      <c r="AF322" s="113"/>
      <c r="AG322" s="113"/>
      <c r="AH322" s="65"/>
      <c r="AI322" s="61"/>
      <c r="AJ322" s="61"/>
      <c r="AK322" s="53"/>
      <c r="AL322" s="53"/>
      <c r="AM322" s="53"/>
      <c r="AN322" s="53"/>
      <c r="AO322" s="53"/>
      <c r="AP322" s="53"/>
      <c r="AQ322" s="53"/>
      <c r="AR322" s="53"/>
      <c r="AS322" s="53"/>
    </row>
    <row r="323" spans="3:45" s="62" customFormat="1" hidden="1" x14ac:dyDescent="0.2">
      <c r="C323" s="112"/>
      <c r="D323" s="115" t="s">
        <v>27</v>
      </c>
      <c r="E323" s="112"/>
      <c r="F323" s="100"/>
      <c r="G323" s="105"/>
      <c r="H323" s="105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13"/>
      <c r="AE323" s="113"/>
      <c r="AF323" s="113"/>
      <c r="AG323" s="113"/>
      <c r="AH323" s="65"/>
      <c r="AI323" s="61"/>
      <c r="AJ323" s="61"/>
      <c r="AK323" s="53"/>
      <c r="AL323" s="53"/>
      <c r="AM323" s="53"/>
      <c r="AN323" s="53"/>
      <c r="AO323" s="53"/>
      <c r="AP323" s="53"/>
      <c r="AQ323" s="53"/>
      <c r="AR323" s="53"/>
      <c r="AS323" s="53"/>
    </row>
    <row r="324" spans="3:45" s="62" customFormat="1" hidden="1" x14ac:dyDescent="0.2">
      <c r="C324" s="112"/>
      <c r="D324" s="115" t="s">
        <v>28</v>
      </c>
      <c r="E324" s="112"/>
      <c r="F324" s="100"/>
      <c r="G324" s="105"/>
      <c r="H324" s="105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13"/>
      <c r="AE324" s="113"/>
      <c r="AF324" s="113"/>
      <c r="AG324" s="113"/>
      <c r="AH324" s="65"/>
      <c r="AI324" s="61"/>
      <c r="AJ324" s="61"/>
      <c r="AK324" s="53"/>
      <c r="AL324" s="53"/>
      <c r="AM324" s="53"/>
      <c r="AN324" s="53"/>
      <c r="AO324" s="53"/>
      <c r="AP324" s="53"/>
      <c r="AQ324" s="53"/>
      <c r="AR324" s="53"/>
      <c r="AS324" s="53"/>
    </row>
    <row r="325" spans="3:45" s="62" customFormat="1" hidden="1" x14ac:dyDescent="0.2">
      <c r="C325" s="112"/>
      <c r="D325" s="115" t="s">
        <v>235</v>
      </c>
      <c r="E325" s="112"/>
      <c r="F325" s="100"/>
      <c r="G325" s="105"/>
      <c r="H325" s="105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13"/>
      <c r="AE325" s="113"/>
      <c r="AF325" s="113"/>
      <c r="AG325" s="113"/>
      <c r="AH325" s="65"/>
      <c r="AI325" s="61"/>
      <c r="AJ325" s="61"/>
      <c r="AK325" s="53"/>
      <c r="AL325" s="53"/>
      <c r="AM325" s="53"/>
      <c r="AN325" s="53"/>
      <c r="AO325" s="53"/>
      <c r="AP325" s="53"/>
      <c r="AQ325" s="53"/>
      <c r="AR325" s="53"/>
      <c r="AS325" s="53"/>
    </row>
    <row r="326" spans="3:45" s="62" customFormat="1" hidden="1" x14ac:dyDescent="0.2">
      <c r="C326" s="112"/>
      <c r="D326" s="115" t="s">
        <v>236</v>
      </c>
      <c r="E326" s="112"/>
      <c r="F326" s="100"/>
      <c r="G326" s="105"/>
      <c r="H326" s="105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13"/>
      <c r="AE326" s="113"/>
      <c r="AF326" s="113"/>
      <c r="AG326" s="113"/>
      <c r="AH326" s="65"/>
      <c r="AI326" s="61"/>
      <c r="AJ326" s="61"/>
      <c r="AK326" s="53"/>
      <c r="AL326" s="53"/>
      <c r="AM326" s="53"/>
      <c r="AN326" s="53"/>
      <c r="AO326" s="53"/>
      <c r="AP326" s="53"/>
      <c r="AQ326" s="53"/>
      <c r="AR326" s="53"/>
      <c r="AS326" s="53"/>
    </row>
    <row r="327" spans="3:45" s="62" customFormat="1" hidden="1" x14ac:dyDescent="0.2">
      <c r="C327" s="112"/>
      <c r="D327" s="115" t="s">
        <v>237</v>
      </c>
      <c r="E327" s="112"/>
      <c r="F327" s="100"/>
      <c r="G327" s="105"/>
      <c r="H327" s="105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13"/>
      <c r="AE327" s="113"/>
      <c r="AF327" s="113"/>
      <c r="AG327" s="113"/>
      <c r="AH327" s="65"/>
      <c r="AI327" s="61"/>
      <c r="AJ327" s="61"/>
      <c r="AK327" s="53"/>
      <c r="AL327" s="53"/>
      <c r="AM327" s="53"/>
      <c r="AN327" s="53"/>
      <c r="AO327" s="53"/>
      <c r="AP327" s="53"/>
      <c r="AQ327" s="53"/>
      <c r="AR327" s="53"/>
      <c r="AS327" s="53"/>
    </row>
    <row r="328" spans="3:45" s="62" customFormat="1" hidden="1" x14ac:dyDescent="0.2">
      <c r="C328" s="112"/>
      <c r="D328" s="115" t="s">
        <v>238</v>
      </c>
      <c r="E328" s="112"/>
      <c r="F328" s="100"/>
      <c r="G328" s="105"/>
      <c r="H328" s="105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13"/>
      <c r="AE328" s="113"/>
      <c r="AF328" s="113"/>
      <c r="AG328" s="113"/>
      <c r="AH328" s="65"/>
      <c r="AI328" s="61"/>
      <c r="AJ328" s="61"/>
      <c r="AK328" s="53"/>
      <c r="AL328" s="53"/>
      <c r="AM328" s="53"/>
      <c r="AN328" s="53"/>
      <c r="AO328" s="53"/>
      <c r="AP328" s="53"/>
      <c r="AQ328" s="53"/>
      <c r="AR328" s="53"/>
      <c r="AS328" s="53"/>
    </row>
    <row r="329" spans="3:45" s="62" customFormat="1" hidden="1" x14ac:dyDescent="0.2">
      <c r="C329" s="112"/>
      <c r="D329" s="115" t="s">
        <v>239</v>
      </c>
      <c r="E329" s="112"/>
      <c r="F329" s="100"/>
      <c r="G329" s="105"/>
      <c r="H329" s="105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13"/>
      <c r="AE329" s="113"/>
      <c r="AF329" s="113"/>
      <c r="AG329" s="113"/>
      <c r="AH329" s="65"/>
      <c r="AI329" s="61"/>
      <c r="AJ329" s="61"/>
      <c r="AK329" s="53"/>
      <c r="AL329" s="53"/>
      <c r="AM329" s="53"/>
      <c r="AN329" s="53"/>
      <c r="AO329" s="53"/>
      <c r="AP329" s="53"/>
      <c r="AQ329" s="53"/>
      <c r="AR329" s="53"/>
      <c r="AS329" s="53"/>
    </row>
    <row r="330" spans="3:45" s="62" customFormat="1" ht="12.75" hidden="1" thickBot="1" x14ac:dyDescent="0.25">
      <c r="C330" s="112"/>
      <c r="D330" s="116" t="s">
        <v>240</v>
      </c>
      <c r="E330" s="112"/>
      <c r="F330" s="100"/>
      <c r="G330" s="105"/>
      <c r="H330" s="105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13"/>
      <c r="AE330" s="113"/>
      <c r="AF330" s="113"/>
      <c r="AG330" s="113"/>
      <c r="AH330" s="65"/>
      <c r="AI330" s="61"/>
      <c r="AJ330" s="61"/>
      <c r="AK330" s="53"/>
      <c r="AL330" s="53"/>
      <c r="AM330" s="53"/>
      <c r="AN330" s="53"/>
      <c r="AO330" s="53"/>
      <c r="AP330" s="53"/>
      <c r="AQ330" s="53"/>
      <c r="AR330" s="53"/>
      <c r="AS330" s="53"/>
    </row>
    <row r="331" spans="3:45" s="62" customFormat="1" x14ac:dyDescent="0.2">
      <c r="C331" s="112"/>
      <c r="D331" s="100"/>
      <c r="E331" s="112"/>
      <c r="F331" s="100"/>
      <c r="G331" s="105"/>
      <c r="H331" s="105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13"/>
      <c r="AE331" s="113"/>
      <c r="AF331" s="113"/>
      <c r="AG331" s="113"/>
      <c r="AH331" s="65"/>
      <c r="AI331" s="61"/>
      <c r="AJ331" s="61"/>
      <c r="AK331" s="53"/>
      <c r="AL331" s="53"/>
      <c r="AM331" s="53"/>
      <c r="AN331" s="53"/>
      <c r="AO331" s="53"/>
      <c r="AP331" s="53"/>
      <c r="AQ331" s="53"/>
      <c r="AR331" s="53"/>
      <c r="AS331" s="53"/>
    </row>
    <row r="332" spans="3:45" s="62" customFormat="1" x14ac:dyDescent="0.2">
      <c r="C332" s="64"/>
      <c r="D332" s="53"/>
      <c r="E332" s="64"/>
      <c r="F332" s="53"/>
      <c r="G332" s="57"/>
      <c r="H332" s="57"/>
      <c r="AD332" s="65"/>
      <c r="AE332" s="65"/>
      <c r="AF332" s="65"/>
      <c r="AG332" s="65"/>
      <c r="AH332" s="65"/>
      <c r="AI332" s="61"/>
      <c r="AJ332" s="61"/>
      <c r="AK332" s="53"/>
      <c r="AL332" s="53"/>
      <c r="AM332" s="53"/>
      <c r="AN332" s="53"/>
      <c r="AO332" s="53"/>
      <c r="AP332" s="53"/>
      <c r="AQ332" s="53"/>
      <c r="AR332" s="53"/>
      <c r="AS332" s="53"/>
    </row>
    <row r="333" spans="3:45" s="62" customFormat="1" x14ac:dyDescent="0.2">
      <c r="C333" s="64"/>
      <c r="D333" s="53"/>
      <c r="E333" s="64"/>
      <c r="F333" s="53"/>
      <c r="G333" s="57"/>
      <c r="H333" s="57"/>
      <c r="AD333" s="65"/>
      <c r="AE333" s="65"/>
      <c r="AF333" s="65"/>
      <c r="AG333" s="65"/>
      <c r="AH333" s="65"/>
      <c r="AI333" s="61"/>
      <c r="AJ333" s="61"/>
      <c r="AK333" s="53"/>
      <c r="AL333" s="53"/>
      <c r="AM333" s="53"/>
      <c r="AN333" s="53"/>
      <c r="AO333" s="53"/>
      <c r="AP333" s="53"/>
      <c r="AQ333" s="53"/>
      <c r="AR333" s="53"/>
      <c r="AS333" s="53"/>
    </row>
    <row r="334" spans="3:45" s="62" customFormat="1" x14ac:dyDescent="0.2">
      <c r="C334" s="64"/>
      <c r="D334" s="53"/>
      <c r="E334" s="64"/>
      <c r="F334" s="53"/>
      <c r="G334" s="57"/>
      <c r="H334" s="57"/>
      <c r="AD334" s="65"/>
      <c r="AE334" s="65"/>
      <c r="AF334" s="65"/>
      <c r="AG334" s="65"/>
      <c r="AH334" s="65"/>
      <c r="AI334" s="61"/>
      <c r="AJ334" s="61"/>
      <c r="AK334" s="53"/>
      <c r="AL334" s="53"/>
      <c r="AM334" s="53"/>
      <c r="AN334" s="53"/>
      <c r="AO334" s="53"/>
      <c r="AP334" s="53"/>
      <c r="AQ334" s="53"/>
      <c r="AR334" s="53"/>
      <c r="AS334" s="53"/>
    </row>
    <row r="335" spans="3:45" s="62" customFormat="1" x14ac:dyDescent="0.2">
      <c r="C335" s="64"/>
      <c r="D335" s="53"/>
      <c r="E335" s="64"/>
      <c r="F335" s="53"/>
      <c r="G335" s="57"/>
      <c r="H335" s="57"/>
      <c r="AD335" s="65"/>
      <c r="AE335" s="65"/>
      <c r="AF335" s="65"/>
      <c r="AG335" s="65"/>
      <c r="AH335" s="65"/>
      <c r="AI335" s="61"/>
      <c r="AJ335" s="61"/>
      <c r="AK335" s="53"/>
      <c r="AL335" s="53"/>
      <c r="AM335" s="53"/>
      <c r="AN335" s="53"/>
      <c r="AO335" s="53"/>
      <c r="AP335" s="53"/>
      <c r="AQ335" s="53"/>
      <c r="AR335" s="53"/>
      <c r="AS335" s="53"/>
    </row>
    <row r="336" spans="3:45" s="62" customFormat="1" x14ac:dyDescent="0.2">
      <c r="C336" s="64"/>
      <c r="D336" s="53"/>
      <c r="E336" s="64"/>
      <c r="F336" s="53"/>
      <c r="G336" s="57"/>
      <c r="H336" s="57"/>
      <c r="AD336" s="65"/>
      <c r="AE336" s="65"/>
      <c r="AF336" s="65"/>
      <c r="AG336" s="65"/>
      <c r="AH336" s="65"/>
      <c r="AI336" s="61"/>
      <c r="AJ336" s="61"/>
      <c r="AK336" s="53"/>
      <c r="AL336" s="53"/>
      <c r="AM336" s="53"/>
      <c r="AN336" s="53"/>
      <c r="AO336" s="53"/>
      <c r="AP336" s="53"/>
      <c r="AQ336" s="53"/>
      <c r="AR336" s="53"/>
      <c r="AS336" s="53"/>
    </row>
    <row r="337" spans="3:45" s="62" customFormat="1" x14ac:dyDescent="0.2">
      <c r="C337" s="64"/>
      <c r="D337" s="53"/>
      <c r="E337" s="64"/>
      <c r="F337" s="53"/>
      <c r="G337" s="57"/>
      <c r="H337" s="57"/>
      <c r="AD337" s="65"/>
      <c r="AE337" s="65"/>
      <c r="AF337" s="65"/>
      <c r="AG337" s="65"/>
      <c r="AH337" s="65"/>
      <c r="AI337" s="61"/>
      <c r="AJ337" s="61"/>
      <c r="AK337" s="53"/>
      <c r="AL337" s="53"/>
      <c r="AM337" s="53"/>
      <c r="AN337" s="53"/>
      <c r="AO337" s="53"/>
      <c r="AP337" s="53"/>
      <c r="AQ337" s="53"/>
      <c r="AR337" s="53"/>
      <c r="AS337" s="53"/>
    </row>
    <row r="338" spans="3:45" s="62" customFormat="1" x14ac:dyDescent="0.2">
      <c r="C338" s="64"/>
      <c r="D338" s="53"/>
      <c r="E338" s="64"/>
      <c r="F338" s="53"/>
      <c r="G338" s="57"/>
      <c r="H338" s="57"/>
      <c r="AD338" s="65"/>
      <c r="AE338" s="65"/>
      <c r="AF338" s="65"/>
      <c r="AG338" s="65"/>
      <c r="AH338" s="65"/>
      <c r="AI338" s="61"/>
      <c r="AJ338" s="61"/>
      <c r="AK338" s="53"/>
      <c r="AL338" s="53"/>
      <c r="AM338" s="53"/>
      <c r="AN338" s="53"/>
      <c r="AO338" s="53"/>
      <c r="AP338" s="53"/>
      <c r="AQ338" s="53"/>
      <c r="AR338" s="53"/>
      <c r="AS338" s="53"/>
    </row>
    <row r="339" spans="3:45" s="62" customFormat="1" x14ac:dyDescent="0.2">
      <c r="C339" s="64"/>
      <c r="D339" s="53"/>
      <c r="E339" s="64"/>
      <c r="F339" s="53"/>
      <c r="G339" s="57"/>
      <c r="H339" s="57"/>
      <c r="AD339" s="65"/>
      <c r="AE339" s="65"/>
      <c r="AF339" s="65"/>
      <c r="AG339" s="65"/>
      <c r="AH339" s="65"/>
      <c r="AI339" s="61"/>
      <c r="AJ339" s="61"/>
      <c r="AK339" s="53"/>
      <c r="AL339" s="53"/>
      <c r="AM339" s="53"/>
      <c r="AN339" s="53"/>
      <c r="AO339" s="53"/>
      <c r="AP339" s="53"/>
      <c r="AQ339" s="53"/>
      <c r="AR339" s="53"/>
      <c r="AS339" s="53"/>
    </row>
    <row r="340" spans="3:45" s="62" customFormat="1" x14ac:dyDescent="0.2">
      <c r="C340" s="64"/>
      <c r="D340" s="53"/>
      <c r="E340" s="64"/>
      <c r="F340" s="53"/>
      <c r="G340" s="57"/>
      <c r="H340" s="57"/>
      <c r="AD340" s="65"/>
      <c r="AE340" s="65"/>
      <c r="AF340" s="65"/>
      <c r="AG340" s="65"/>
      <c r="AH340" s="65"/>
      <c r="AI340" s="61"/>
      <c r="AJ340" s="61"/>
      <c r="AK340" s="53"/>
      <c r="AL340" s="53"/>
      <c r="AM340" s="53"/>
      <c r="AN340" s="53"/>
      <c r="AO340" s="53"/>
      <c r="AP340" s="53"/>
      <c r="AQ340" s="53"/>
      <c r="AR340" s="53"/>
      <c r="AS340" s="53"/>
    </row>
    <row r="341" spans="3:45" s="62" customFormat="1" x14ac:dyDescent="0.2">
      <c r="C341" s="64"/>
      <c r="D341" s="53"/>
      <c r="E341" s="64"/>
      <c r="F341" s="53"/>
      <c r="G341" s="57"/>
      <c r="H341" s="57"/>
      <c r="AD341" s="65"/>
      <c r="AE341" s="65"/>
      <c r="AF341" s="65"/>
      <c r="AG341" s="65"/>
      <c r="AH341" s="65"/>
      <c r="AI341" s="61"/>
      <c r="AJ341" s="61"/>
      <c r="AK341" s="53"/>
      <c r="AL341" s="53"/>
      <c r="AM341" s="53"/>
      <c r="AN341" s="53"/>
      <c r="AO341" s="53"/>
      <c r="AP341" s="53"/>
      <c r="AQ341" s="53"/>
      <c r="AR341" s="53"/>
      <c r="AS341" s="53"/>
    </row>
    <row r="342" spans="3:45" s="62" customFormat="1" x14ac:dyDescent="0.2">
      <c r="C342" s="64"/>
      <c r="D342" s="53"/>
      <c r="E342" s="64"/>
      <c r="F342" s="53"/>
      <c r="G342" s="57"/>
      <c r="H342" s="57"/>
      <c r="AD342" s="65"/>
      <c r="AE342" s="65"/>
      <c r="AF342" s="65"/>
      <c r="AG342" s="65"/>
      <c r="AH342" s="65"/>
      <c r="AI342" s="61"/>
      <c r="AJ342" s="61"/>
      <c r="AK342" s="53"/>
      <c r="AL342" s="53"/>
      <c r="AM342" s="53"/>
      <c r="AN342" s="53"/>
      <c r="AO342" s="53"/>
      <c r="AP342" s="53"/>
      <c r="AQ342" s="53"/>
      <c r="AR342" s="53"/>
      <c r="AS342" s="53"/>
    </row>
    <row r="343" spans="3:45" s="62" customFormat="1" x14ac:dyDescent="0.2">
      <c r="C343" s="64"/>
      <c r="D343" s="53"/>
      <c r="E343" s="64"/>
      <c r="F343" s="53"/>
      <c r="G343" s="57"/>
      <c r="H343" s="57"/>
      <c r="AD343" s="65"/>
      <c r="AE343" s="65"/>
      <c r="AF343" s="65"/>
      <c r="AG343" s="65"/>
      <c r="AH343" s="65"/>
      <c r="AI343" s="61"/>
      <c r="AJ343" s="61"/>
      <c r="AK343" s="53"/>
      <c r="AL343" s="53"/>
      <c r="AM343" s="53"/>
      <c r="AN343" s="53"/>
      <c r="AO343" s="53"/>
      <c r="AP343" s="53"/>
      <c r="AQ343" s="53"/>
      <c r="AR343" s="53"/>
      <c r="AS343" s="53"/>
    </row>
    <row r="344" spans="3:45" s="62" customFormat="1" x14ac:dyDescent="0.2">
      <c r="C344" s="64"/>
      <c r="D344" s="53"/>
      <c r="E344" s="64"/>
      <c r="F344" s="53"/>
      <c r="G344" s="57"/>
      <c r="H344" s="57"/>
      <c r="AD344" s="65"/>
      <c r="AE344" s="65"/>
      <c r="AF344" s="65"/>
      <c r="AG344" s="65"/>
      <c r="AH344" s="65"/>
      <c r="AI344" s="61"/>
      <c r="AJ344" s="61"/>
      <c r="AK344" s="53"/>
      <c r="AL344" s="53"/>
      <c r="AM344" s="53"/>
      <c r="AN344" s="53"/>
      <c r="AO344" s="53"/>
      <c r="AP344" s="53"/>
      <c r="AQ344" s="53"/>
      <c r="AR344" s="53"/>
      <c r="AS344" s="53"/>
    </row>
    <row r="345" spans="3:45" s="62" customFormat="1" x14ac:dyDescent="0.2">
      <c r="C345" s="64"/>
      <c r="D345" s="53"/>
      <c r="E345" s="64"/>
      <c r="F345" s="53"/>
      <c r="G345" s="57"/>
      <c r="H345" s="57"/>
      <c r="AD345" s="65"/>
      <c r="AE345" s="65"/>
      <c r="AF345" s="65"/>
      <c r="AG345" s="65"/>
      <c r="AH345" s="65"/>
      <c r="AI345" s="61"/>
      <c r="AJ345" s="61"/>
      <c r="AK345" s="53"/>
      <c r="AL345" s="53"/>
      <c r="AM345" s="53"/>
      <c r="AN345" s="53"/>
      <c r="AO345" s="53"/>
      <c r="AP345" s="53"/>
      <c r="AQ345" s="53"/>
      <c r="AR345" s="53"/>
      <c r="AS345" s="53"/>
    </row>
    <row r="346" spans="3:45" s="62" customFormat="1" x14ac:dyDescent="0.2">
      <c r="C346" s="64"/>
      <c r="D346" s="53"/>
      <c r="E346" s="64"/>
      <c r="F346" s="53"/>
      <c r="G346" s="57"/>
      <c r="H346" s="57"/>
      <c r="AD346" s="65"/>
      <c r="AE346" s="65"/>
      <c r="AF346" s="65"/>
      <c r="AG346" s="65"/>
      <c r="AH346" s="65"/>
      <c r="AI346" s="61"/>
      <c r="AJ346" s="61"/>
      <c r="AK346" s="53"/>
      <c r="AL346" s="53"/>
      <c r="AM346" s="53"/>
      <c r="AN346" s="53"/>
      <c r="AO346" s="53"/>
      <c r="AP346" s="53"/>
      <c r="AQ346" s="53"/>
      <c r="AR346" s="53"/>
      <c r="AS346" s="53"/>
    </row>
    <row r="347" spans="3:45" s="62" customFormat="1" x14ac:dyDescent="0.2">
      <c r="C347" s="64"/>
      <c r="D347" s="53"/>
      <c r="E347" s="64"/>
      <c r="F347" s="53"/>
      <c r="G347" s="57"/>
      <c r="H347" s="57"/>
      <c r="AD347" s="65"/>
      <c r="AE347" s="65"/>
      <c r="AF347" s="65"/>
      <c r="AG347" s="65"/>
      <c r="AH347" s="65"/>
      <c r="AI347" s="61"/>
      <c r="AJ347" s="61"/>
      <c r="AK347" s="53"/>
      <c r="AL347" s="53"/>
      <c r="AM347" s="53"/>
      <c r="AN347" s="53"/>
      <c r="AO347" s="53"/>
      <c r="AP347" s="53"/>
      <c r="AQ347" s="53"/>
      <c r="AR347" s="53"/>
      <c r="AS347" s="53"/>
    </row>
    <row r="348" spans="3:45" s="62" customFormat="1" x14ac:dyDescent="0.2">
      <c r="C348" s="64"/>
      <c r="D348" s="53"/>
      <c r="E348" s="64"/>
      <c r="F348" s="53"/>
      <c r="G348" s="57"/>
      <c r="H348" s="57"/>
      <c r="AD348" s="65"/>
      <c r="AE348" s="65"/>
      <c r="AF348" s="65"/>
      <c r="AG348" s="65"/>
      <c r="AH348" s="65"/>
      <c r="AI348" s="61"/>
      <c r="AJ348" s="61"/>
      <c r="AK348" s="53"/>
      <c r="AL348" s="53"/>
      <c r="AM348" s="53"/>
      <c r="AN348" s="53"/>
      <c r="AO348" s="53"/>
      <c r="AP348" s="53"/>
      <c r="AQ348" s="53"/>
      <c r="AR348" s="53"/>
      <c r="AS348" s="53"/>
    </row>
    <row r="349" spans="3:45" s="62" customFormat="1" x14ac:dyDescent="0.2">
      <c r="C349" s="64"/>
      <c r="D349" s="53"/>
      <c r="E349" s="64"/>
      <c r="F349" s="53"/>
      <c r="G349" s="57"/>
      <c r="H349" s="57"/>
      <c r="AD349" s="65"/>
      <c r="AE349" s="65"/>
      <c r="AF349" s="65"/>
      <c r="AG349" s="65"/>
      <c r="AH349" s="65"/>
      <c r="AI349" s="61"/>
      <c r="AJ349" s="61"/>
      <c r="AK349" s="53"/>
      <c r="AL349" s="53"/>
      <c r="AM349" s="53"/>
      <c r="AN349" s="53"/>
      <c r="AO349" s="53"/>
      <c r="AP349" s="53"/>
      <c r="AQ349" s="53"/>
      <c r="AR349" s="53"/>
      <c r="AS349" s="53"/>
    </row>
    <row r="350" spans="3:45" s="62" customFormat="1" x14ac:dyDescent="0.2">
      <c r="C350" s="64"/>
      <c r="D350" s="53"/>
      <c r="E350" s="64"/>
      <c r="F350" s="53"/>
      <c r="G350" s="57"/>
      <c r="H350" s="57"/>
      <c r="AD350" s="65"/>
      <c r="AE350" s="65"/>
      <c r="AF350" s="65"/>
      <c r="AG350" s="65"/>
      <c r="AH350" s="65"/>
      <c r="AI350" s="61"/>
      <c r="AJ350" s="61"/>
      <c r="AK350" s="53"/>
      <c r="AL350" s="53"/>
      <c r="AM350" s="53"/>
      <c r="AN350" s="53"/>
      <c r="AO350" s="53"/>
      <c r="AP350" s="53"/>
      <c r="AQ350" s="53"/>
      <c r="AR350" s="53"/>
      <c r="AS350" s="53"/>
    </row>
    <row r="351" spans="3:45" s="62" customFormat="1" x14ac:dyDescent="0.2">
      <c r="C351" s="64"/>
      <c r="D351" s="53"/>
      <c r="E351" s="64"/>
      <c r="F351" s="53"/>
      <c r="G351" s="57"/>
      <c r="H351" s="57"/>
      <c r="AD351" s="65"/>
      <c r="AE351" s="65"/>
      <c r="AF351" s="65"/>
      <c r="AG351" s="65"/>
      <c r="AH351" s="65"/>
      <c r="AI351" s="61"/>
      <c r="AJ351" s="61"/>
      <c r="AK351" s="53"/>
      <c r="AL351" s="53"/>
      <c r="AM351" s="53"/>
      <c r="AN351" s="53"/>
      <c r="AO351" s="53"/>
      <c r="AP351" s="53"/>
      <c r="AQ351" s="53"/>
      <c r="AR351" s="53"/>
      <c r="AS351" s="53"/>
    </row>
    <row r="352" spans="3:45" s="62" customFormat="1" x14ac:dyDescent="0.2">
      <c r="C352" s="64"/>
      <c r="D352" s="53"/>
      <c r="E352" s="64"/>
      <c r="F352" s="53"/>
      <c r="G352" s="57"/>
      <c r="H352" s="57"/>
      <c r="AD352" s="65"/>
      <c r="AE352" s="65"/>
      <c r="AF352" s="65"/>
      <c r="AG352" s="65"/>
      <c r="AH352" s="65"/>
      <c r="AI352" s="61"/>
      <c r="AJ352" s="61"/>
      <c r="AK352" s="53"/>
      <c r="AL352" s="53"/>
      <c r="AM352" s="53"/>
      <c r="AN352" s="53"/>
      <c r="AO352" s="53"/>
      <c r="AP352" s="53"/>
      <c r="AQ352" s="53"/>
      <c r="AR352" s="53"/>
      <c r="AS352" s="53"/>
    </row>
    <row r="353" spans="3:45" s="62" customFormat="1" x14ac:dyDescent="0.2">
      <c r="C353" s="64"/>
      <c r="D353" s="53"/>
      <c r="E353" s="64"/>
      <c r="F353" s="53"/>
      <c r="G353" s="57"/>
      <c r="H353" s="57"/>
      <c r="AD353" s="65"/>
      <c r="AE353" s="65"/>
      <c r="AF353" s="65"/>
      <c r="AG353" s="65"/>
      <c r="AH353" s="65"/>
      <c r="AI353" s="61"/>
      <c r="AJ353" s="61"/>
      <c r="AK353" s="53"/>
      <c r="AL353" s="53"/>
      <c r="AM353" s="53"/>
      <c r="AN353" s="53"/>
      <c r="AO353" s="53"/>
      <c r="AP353" s="53"/>
      <c r="AQ353" s="53"/>
      <c r="AR353" s="53"/>
      <c r="AS353" s="53"/>
    </row>
    <row r="354" spans="3:45" s="62" customFormat="1" x14ac:dyDescent="0.2">
      <c r="C354" s="64"/>
      <c r="D354" s="53"/>
      <c r="E354" s="64"/>
      <c r="F354" s="53"/>
      <c r="G354" s="66"/>
      <c r="H354" s="66"/>
      <c r="AD354" s="65"/>
      <c r="AE354" s="65"/>
      <c r="AF354" s="65"/>
      <c r="AG354" s="65"/>
      <c r="AH354" s="65"/>
      <c r="AI354" s="61"/>
      <c r="AJ354" s="61"/>
      <c r="AK354" s="53"/>
      <c r="AL354" s="53"/>
      <c r="AM354" s="53"/>
      <c r="AN354" s="53"/>
      <c r="AO354" s="53"/>
      <c r="AP354" s="53"/>
      <c r="AQ354" s="53"/>
      <c r="AR354" s="53"/>
      <c r="AS354" s="53"/>
    </row>
    <row r="355" spans="3:45" s="62" customFormat="1" x14ac:dyDescent="0.2">
      <c r="C355" s="64"/>
      <c r="D355" s="53"/>
      <c r="E355" s="64"/>
      <c r="F355" s="53"/>
      <c r="G355" s="66"/>
      <c r="H355" s="66"/>
      <c r="AD355" s="65"/>
      <c r="AE355" s="65"/>
      <c r="AF355" s="65"/>
      <c r="AG355" s="65"/>
      <c r="AH355" s="65"/>
      <c r="AI355" s="61"/>
      <c r="AJ355" s="61"/>
      <c r="AK355" s="53"/>
      <c r="AL355" s="53"/>
      <c r="AM355" s="53"/>
      <c r="AN355" s="53"/>
      <c r="AO355" s="53"/>
      <c r="AP355" s="53"/>
      <c r="AQ355" s="53"/>
      <c r="AR355" s="53"/>
      <c r="AS355" s="53"/>
    </row>
    <row r="356" spans="3:45" s="62" customFormat="1" x14ac:dyDescent="0.2">
      <c r="C356" s="64"/>
      <c r="D356" s="53"/>
      <c r="E356" s="64"/>
      <c r="F356" s="53"/>
      <c r="G356" s="57"/>
      <c r="H356" s="57"/>
      <c r="AD356" s="65"/>
      <c r="AE356" s="65"/>
      <c r="AF356" s="65"/>
      <c r="AG356" s="65"/>
      <c r="AH356" s="65"/>
      <c r="AI356" s="61"/>
      <c r="AJ356" s="61"/>
      <c r="AK356" s="53"/>
      <c r="AL356" s="53"/>
      <c r="AM356" s="53"/>
      <c r="AN356" s="53"/>
      <c r="AO356" s="53"/>
      <c r="AP356" s="53"/>
      <c r="AQ356" s="53"/>
      <c r="AR356" s="53"/>
      <c r="AS356" s="53"/>
    </row>
    <row r="357" spans="3:45" s="62" customFormat="1" x14ac:dyDescent="0.2">
      <c r="C357" s="64"/>
      <c r="D357" s="53"/>
      <c r="E357" s="64"/>
      <c r="F357" s="53"/>
      <c r="G357" s="57"/>
      <c r="H357" s="57"/>
      <c r="AD357" s="65"/>
      <c r="AE357" s="65"/>
      <c r="AF357" s="65"/>
      <c r="AG357" s="65"/>
      <c r="AH357" s="65"/>
      <c r="AI357" s="61"/>
      <c r="AJ357" s="61"/>
      <c r="AK357" s="53"/>
      <c r="AL357" s="53"/>
      <c r="AM357" s="53"/>
      <c r="AN357" s="53"/>
      <c r="AO357" s="53"/>
      <c r="AP357" s="53"/>
      <c r="AQ357" s="53"/>
      <c r="AR357" s="53"/>
      <c r="AS357" s="53"/>
    </row>
    <row r="358" spans="3:45" s="62" customFormat="1" x14ac:dyDescent="0.2">
      <c r="C358" s="64"/>
      <c r="D358" s="53"/>
      <c r="E358" s="64"/>
      <c r="F358" s="53"/>
      <c r="G358" s="57"/>
      <c r="H358" s="57"/>
      <c r="AD358" s="65"/>
      <c r="AE358" s="65"/>
      <c r="AF358" s="65"/>
      <c r="AG358" s="65"/>
      <c r="AH358" s="65"/>
      <c r="AI358" s="61"/>
      <c r="AJ358" s="61"/>
      <c r="AK358" s="53"/>
      <c r="AL358" s="53"/>
      <c r="AM358" s="53"/>
      <c r="AN358" s="53"/>
      <c r="AO358" s="53"/>
      <c r="AP358" s="53"/>
      <c r="AQ358" s="53"/>
      <c r="AR358" s="53"/>
      <c r="AS358" s="53"/>
    </row>
    <row r="359" spans="3:45" s="62" customFormat="1" x14ac:dyDescent="0.2">
      <c r="C359" s="64"/>
      <c r="D359" s="53"/>
      <c r="E359" s="64"/>
      <c r="F359" s="53"/>
      <c r="G359" s="57"/>
      <c r="H359" s="57"/>
      <c r="AD359" s="65"/>
      <c r="AE359" s="65"/>
      <c r="AF359" s="65"/>
      <c r="AG359" s="65"/>
      <c r="AH359" s="65"/>
      <c r="AI359" s="61"/>
      <c r="AJ359" s="61"/>
      <c r="AK359" s="53"/>
      <c r="AL359" s="53"/>
      <c r="AM359" s="53"/>
      <c r="AN359" s="53"/>
      <c r="AO359" s="53"/>
      <c r="AP359" s="53"/>
      <c r="AQ359" s="53"/>
      <c r="AR359" s="53"/>
      <c r="AS359" s="53"/>
    </row>
    <row r="360" spans="3:45" s="62" customFormat="1" x14ac:dyDescent="0.2">
      <c r="C360" s="64"/>
      <c r="D360" s="53"/>
      <c r="E360" s="64"/>
      <c r="F360" s="53"/>
      <c r="G360" s="57"/>
      <c r="H360" s="57"/>
      <c r="AD360" s="65"/>
      <c r="AE360" s="65"/>
      <c r="AF360" s="65"/>
      <c r="AG360" s="65"/>
      <c r="AH360" s="65"/>
      <c r="AI360" s="61"/>
      <c r="AJ360" s="61"/>
      <c r="AK360" s="53"/>
      <c r="AL360" s="53"/>
      <c r="AM360" s="53"/>
      <c r="AN360" s="53"/>
      <c r="AO360" s="53"/>
      <c r="AP360" s="53"/>
      <c r="AQ360" s="53"/>
      <c r="AR360" s="53"/>
      <c r="AS360" s="53"/>
    </row>
    <row r="361" spans="3:45" s="62" customFormat="1" x14ac:dyDescent="0.2">
      <c r="C361" s="64"/>
      <c r="D361" s="53"/>
      <c r="E361" s="64"/>
      <c r="F361" s="53"/>
      <c r="G361" s="66"/>
      <c r="H361" s="66"/>
      <c r="AD361" s="65"/>
      <c r="AE361" s="65"/>
      <c r="AF361" s="65"/>
      <c r="AG361" s="65"/>
      <c r="AH361" s="65"/>
      <c r="AI361" s="61"/>
      <c r="AJ361" s="61"/>
      <c r="AK361" s="53"/>
      <c r="AL361" s="53"/>
      <c r="AM361" s="53"/>
      <c r="AN361" s="53"/>
      <c r="AO361" s="53"/>
      <c r="AP361" s="53"/>
      <c r="AQ361" s="53"/>
      <c r="AR361" s="53"/>
      <c r="AS361" s="53"/>
    </row>
    <row r="362" spans="3:45" s="62" customFormat="1" x14ac:dyDescent="0.2">
      <c r="C362" s="64"/>
      <c r="D362" s="53"/>
      <c r="E362" s="64"/>
      <c r="F362" s="53"/>
      <c r="G362" s="57"/>
      <c r="H362" s="57"/>
      <c r="AD362" s="65"/>
      <c r="AE362" s="65"/>
      <c r="AF362" s="65"/>
      <c r="AG362" s="65"/>
      <c r="AH362" s="65"/>
      <c r="AI362" s="61"/>
      <c r="AJ362" s="61"/>
      <c r="AK362" s="53"/>
      <c r="AL362" s="53"/>
      <c r="AM362" s="53"/>
      <c r="AN362" s="53"/>
      <c r="AO362" s="53"/>
      <c r="AP362" s="53"/>
      <c r="AQ362" s="53"/>
      <c r="AR362" s="53"/>
      <c r="AS362" s="53"/>
    </row>
    <row r="363" spans="3:45" s="62" customFormat="1" x14ac:dyDescent="0.2">
      <c r="C363" s="64"/>
      <c r="D363" s="53"/>
      <c r="E363" s="64"/>
      <c r="F363" s="53"/>
      <c r="G363" s="57"/>
      <c r="H363" s="57"/>
      <c r="AD363" s="65"/>
      <c r="AE363" s="65"/>
      <c r="AF363" s="65"/>
      <c r="AG363" s="65"/>
      <c r="AH363" s="65"/>
      <c r="AI363" s="61"/>
      <c r="AJ363" s="61"/>
      <c r="AK363" s="53"/>
      <c r="AL363" s="53"/>
      <c r="AM363" s="53"/>
      <c r="AN363" s="53"/>
      <c r="AO363" s="53"/>
      <c r="AP363" s="53"/>
      <c r="AQ363" s="53"/>
      <c r="AR363" s="53"/>
      <c r="AS363" s="53"/>
    </row>
    <row r="364" spans="3:45" s="62" customFormat="1" x14ac:dyDescent="0.2">
      <c r="C364" s="64"/>
      <c r="D364" s="53"/>
      <c r="E364" s="64"/>
      <c r="F364" s="53"/>
      <c r="G364" s="57"/>
      <c r="H364" s="57"/>
      <c r="AD364" s="65"/>
      <c r="AE364" s="65"/>
      <c r="AF364" s="65"/>
      <c r="AG364" s="65"/>
      <c r="AH364" s="65"/>
      <c r="AI364" s="61"/>
      <c r="AJ364" s="61"/>
      <c r="AK364" s="53"/>
      <c r="AL364" s="53"/>
      <c r="AM364" s="53"/>
      <c r="AN364" s="53"/>
      <c r="AO364" s="53"/>
      <c r="AP364" s="53"/>
      <c r="AQ364" s="53"/>
      <c r="AR364" s="53"/>
      <c r="AS364" s="53"/>
    </row>
    <row r="365" spans="3:45" s="62" customFormat="1" x14ac:dyDescent="0.2">
      <c r="C365" s="64"/>
      <c r="D365" s="53"/>
      <c r="E365" s="64"/>
      <c r="F365" s="53"/>
      <c r="G365" s="66"/>
      <c r="H365" s="66"/>
      <c r="AD365" s="65"/>
      <c r="AE365" s="65"/>
      <c r="AF365" s="65"/>
      <c r="AG365" s="65"/>
      <c r="AH365" s="65"/>
      <c r="AI365" s="61"/>
      <c r="AJ365" s="61"/>
      <c r="AK365" s="53"/>
      <c r="AL365" s="53"/>
      <c r="AM365" s="53"/>
      <c r="AN365" s="53"/>
      <c r="AO365" s="53"/>
      <c r="AP365" s="53"/>
      <c r="AQ365" s="53"/>
      <c r="AR365" s="53"/>
      <c r="AS365" s="53"/>
    </row>
    <row r="366" spans="3:45" s="62" customFormat="1" x14ac:dyDescent="0.2">
      <c r="C366" s="64"/>
      <c r="D366" s="53"/>
      <c r="E366" s="64"/>
      <c r="F366" s="53"/>
      <c r="G366" s="57"/>
      <c r="H366" s="57"/>
      <c r="AD366" s="65"/>
      <c r="AE366" s="65"/>
      <c r="AF366" s="65"/>
      <c r="AG366" s="65"/>
      <c r="AH366" s="65"/>
      <c r="AI366" s="61"/>
      <c r="AJ366" s="61"/>
      <c r="AK366" s="53"/>
      <c r="AL366" s="53"/>
      <c r="AM366" s="53"/>
      <c r="AN366" s="53"/>
      <c r="AO366" s="53"/>
      <c r="AP366" s="53"/>
      <c r="AQ366" s="53"/>
      <c r="AR366" s="53"/>
      <c r="AS366" s="53"/>
    </row>
    <row r="367" spans="3:45" s="62" customFormat="1" x14ac:dyDescent="0.2">
      <c r="C367" s="64"/>
      <c r="D367" s="53"/>
      <c r="E367" s="64"/>
      <c r="F367" s="53"/>
      <c r="G367" s="57"/>
      <c r="H367" s="57"/>
      <c r="AD367" s="65"/>
      <c r="AE367" s="65"/>
      <c r="AF367" s="65"/>
      <c r="AG367" s="65"/>
      <c r="AH367" s="65"/>
      <c r="AI367" s="61"/>
      <c r="AJ367" s="61"/>
      <c r="AK367" s="53"/>
      <c r="AL367" s="53"/>
      <c r="AM367" s="53"/>
      <c r="AN367" s="53"/>
      <c r="AO367" s="53"/>
      <c r="AP367" s="53"/>
      <c r="AQ367" s="53"/>
      <c r="AR367" s="53"/>
      <c r="AS367" s="53"/>
    </row>
    <row r="368" spans="3:45" s="62" customFormat="1" x14ac:dyDescent="0.2">
      <c r="C368" s="64"/>
      <c r="D368" s="53"/>
      <c r="E368" s="64"/>
      <c r="F368" s="53"/>
      <c r="G368" s="57"/>
      <c r="H368" s="57"/>
      <c r="AD368" s="65"/>
      <c r="AE368" s="65"/>
      <c r="AF368" s="65"/>
      <c r="AG368" s="65"/>
      <c r="AH368" s="65"/>
      <c r="AI368" s="61"/>
      <c r="AJ368" s="61"/>
      <c r="AK368" s="53"/>
      <c r="AL368" s="53"/>
      <c r="AM368" s="53"/>
      <c r="AN368" s="53"/>
      <c r="AO368" s="53"/>
      <c r="AP368" s="53"/>
      <c r="AQ368" s="53"/>
      <c r="AR368" s="53"/>
      <c r="AS368" s="53"/>
    </row>
    <row r="369" spans="3:45" s="62" customFormat="1" x14ac:dyDescent="0.2">
      <c r="C369" s="64"/>
      <c r="D369" s="53"/>
      <c r="E369" s="64"/>
      <c r="F369" s="53"/>
      <c r="G369" s="57"/>
      <c r="H369" s="57"/>
      <c r="AD369" s="65"/>
      <c r="AE369" s="65"/>
      <c r="AF369" s="65"/>
      <c r="AG369" s="65"/>
      <c r="AH369" s="65"/>
      <c r="AI369" s="61"/>
      <c r="AJ369" s="61"/>
      <c r="AK369" s="53"/>
      <c r="AL369" s="53"/>
      <c r="AM369" s="53"/>
      <c r="AN369" s="53"/>
      <c r="AO369" s="53"/>
      <c r="AP369" s="53"/>
      <c r="AQ369" s="53"/>
      <c r="AR369" s="53"/>
      <c r="AS369" s="53"/>
    </row>
    <row r="370" spans="3:45" s="62" customFormat="1" x14ac:dyDescent="0.2">
      <c r="C370" s="64"/>
      <c r="D370" s="53"/>
      <c r="E370" s="64"/>
      <c r="F370" s="53"/>
      <c r="G370" s="57"/>
      <c r="H370" s="57"/>
      <c r="AD370" s="65"/>
      <c r="AE370" s="65"/>
      <c r="AF370" s="65"/>
      <c r="AG370" s="65"/>
      <c r="AH370" s="65"/>
      <c r="AI370" s="61"/>
      <c r="AJ370" s="61"/>
      <c r="AK370" s="53"/>
      <c r="AL370" s="53"/>
      <c r="AM370" s="53"/>
      <c r="AN370" s="53"/>
      <c r="AO370" s="53"/>
      <c r="AP370" s="53"/>
      <c r="AQ370" s="53"/>
      <c r="AR370" s="53"/>
      <c r="AS370" s="53"/>
    </row>
    <row r="371" spans="3:45" s="62" customFormat="1" x14ac:dyDescent="0.2">
      <c r="C371" s="64"/>
      <c r="D371" s="53"/>
      <c r="E371" s="64"/>
      <c r="F371" s="53"/>
      <c r="G371" s="57"/>
      <c r="H371" s="57"/>
      <c r="AD371" s="65"/>
      <c r="AE371" s="65"/>
      <c r="AF371" s="65"/>
      <c r="AG371" s="65"/>
      <c r="AH371" s="65"/>
      <c r="AI371" s="61"/>
      <c r="AJ371" s="61"/>
      <c r="AK371" s="53"/>
      <c r="AL371" s="53"/>
      <c r="AM371" s="53"/>
      <c r="AN371" s="53"/>
      <c r="AO371" s="53"/>
      <c r="AP371" s="53"/>
      <c r="AQ371" s="53"/>
      <c r="AR371" s="53"/>
      <c r="AS371" s="53"/>
    </row>
    <row r="372" spans="3:45" s="62" customFormat="1" x14ac:dyDescent="0.2">
      <c r="C372" s="64"/>
      <c r="D372" s="53"/>
      <c r="E372" s="64"/>
      <c r="F372" s="53"/>
      <c r="G372" s="57"/>
      <c r="H372" s="57"/>
      <c r="AD372" s="65"/>
      <c r="AE372" s="65"/>
      <c r="AF372" s="65"/>
      <c r="AG372" s="65"/>
      <c r="AH372" s="65"/>
      <c r="AI372" s="61"/>
      <c r="AJ372" s="61"/>
      <c r="AK372" s="53"/>
      <c r="AL372" s="53"/>
      <c r="AM372" s="53"/>
      <c r="AN372" s="53"/>
      <c r="AO372" s="53"/>
      <c r="AP372" s="53"/>
      <c r="AQ372" s="53"/>
      <c r="AR372" s="53"/>
      <c r="AS372" s="53"/>
    </row>
    <row r="373" spans="3:45" s="62" customFormat="1" x14ac:dyDescent="0.2">
      <c r="C373" s="64"/>
      <c r="D373" s="53"/>
      <c r="E373" s="64"/>
      <c r="F373" s="53"/>
      <c r="G373" s="66"/>
      <c r="H373" s="66"/>
      <c r="AD373" s="65"/>
      <c r="AE373" s="65"/>
      <c r="AF373" s="65"/>
      <c r="AG373" s="65"/>
      <c r="AH373" s="65"/>
      <c r="AI373" s="61"/>
      <c r="AJ373" s="61"/>
      <c r="AK373" s="53"/>
      <c r="AL373" s="53"/>
      <c r="AM373" s="53"/>
      <c r="AN373" s="53"/>
      <c r="AO373" s="53"/>
      <c r="AP373" s="53"/>
      <c r="AQ373" s="53"/>
      <c r="AR373" s="53"/>
      <c r="AS373" s="53"/>
    </row>
    <row r="374" spans="3:45" s="62" customFormat="1" x14ac:dyDescent="0.2">
      <c r="C374" s="64"/>
      <c r="D374" s="53"/>
      <c r="E374" s="64"/>
      <c r="F374" s="53"/>
      <c r="G374" s="57"/>
      <c r="H374" s="57"/>
      <c r="AD374" s="65"/>
      <c r="AE374" s="65"/>
      <c r="AF374" s="65"/>
      <c r="AG374" s="65"/>
      <c r="AH374" s="65"/>
      <c r="AI374" s="61"/>
      <c r="AJ374" s="61"/>
      <c r="AK374" s="53"/>
      <c r="AL374" s="53"/>
      <c r="AM374" s="53"/>
      <c r="AN374" s="53"/>
      <c r="AO374" s="53"/>
      <c r="AP374" s="53"/>
      <c r="AQ374" s="53"/>
      <c r="AR374" s="53"/>
      <c r="AS374" s="53"/>
    </row>
    <row r="375" spans="3:45" s="62" customFormat="1" x14ac:dyDescent="0.2">
      <c r="C375" s="64"/>
      <c r="D375" s="53"/>
      <c r="E375" s="64"/>
      <c r="F375" s="53"/>
      <c r="G375" s="57"/>
      <c r="H375" s="57"/>
      <c r="AD375" s="65"/>
      <c r="AE375" s="65"/>
      <c r="AF375" s="65"/>
      <c r="AG375" s="65"/>
      <c r="AH375" s="65"/>
      <c r="AI375" s="61"/>
      <c r="AJ375" s="61"/>
      <c r="AK375" s="53"/>
      <c r="AL375" s="53"/>
      <c r="AM375" s="53"/>
      <c r="AN375" s="53"/>
      <c r="AO375" s="53"/>
      <c r="AP375" s="53"/>
      <c r="AQ375" s="53"/>
      <c r="AR375" s="53"/>
      <c r="AS375" s="53"/>
    </row>
    <row r="376" spans="3:45" s="62" customFormat="1" x14ac:dyDescent="0.2">
      <c r="C376" s="64"/>
      <c r="D376" s="53"/>
      <c r="E376" s="64"/>
      <c r="F376" s="53"/>
      <c r="G376" s="66"/>
      <c r="H376" s="66"/>
      <c r="AD376" s="65"/>
      <c r="AE376" s="65"/>
      <c r="AF376" s="65"/>
      <c r="AG376" s="65"/>
      <c r="AH376" s="65"/>
      <c r="AI376" s="61"/>
      <c r="AJ376" s="61"/>
      <c r="AK376" s="53"/>
      <c r="AL376" s="53"/>
      <c r="AM376" s="53"/>
      <c r="AN376" s="53"/>
      <c r="AO376" s="53"/>
      <c r="AP376" s="53"/>
      <c r="AQ376" s="53"/>
      <c r="AR376" s="53"/>
      <c r="AS376" s="53"/>
    </row>
    <row r="377" spans="3:45" s="62" customFormat="1" x14ac:dyDescent="0.2">
      <c r="C377" s="64"/>
      <c r="D377" s="53"/>
      <c r="E377" s="64"/>
      <c r="F377" s="53"/>
      <c r="G377" s="57"/>
      <c r="H377" s="57"/>
      <c r="AD377" s="65"/>
      <c r="AE377" s="65"/>
      <c r="AF377" s="65"/>
      <c r="AG377" s="65"/>
      <c r="AH377" s="65"/>
      <c r="AI377" s="61"/>
      <c r="AJ377" s="61"/>
      <c r="AK377" s="53"/>
      <c r="AL377" s="53"/>
      <c r="AM377" s="53"/>
      <c r="AN377" s="53"/>
      <c r="AO377" s="53"/>
      <c r="AP377" s="53"/>
      <c r="AQ377" s="53"/>
      <c r="AR377" s="53"/>
      <c r="AS377" s="53"/>
    </row>
    <row r="378" spans="3:45" s="62" customFormat="1" x14ac:dyDescent="0.2">
      <c r="C378" s="64"/>
      <c r="D378" s="53"/>
      <c r="E378" s="64"/>
      <c r="F378" s="53"/>
      <c r="G378" s="57"/>
      <c r="H378" s="57"/>
      <c r="AD378" s="65"/>
      <c r="AE378" s="65"/>
      <c r="AF378" s="65"/>
      <c r="AG378" s="65"/>
      <c r="AH378" s="65"/>
      <c r="AI378" s="61"/>
      <c r="AJ378" s="61"/>
      <c r="AK378" s="53"/>
      <c r="AL378" s="53"/>
      <c r="AM378" s="53"/>
      <c r="AN378" s="53"/>
      <c r="AO378" s="53"/>
      <c r="AP378" s="53"/>
      <c r="AQ378" s="53"/>
      <c r="AR378" s="53"/>
      <c r="AS378" s="53"/>
    </row>
    <row r="379" spans="3:45" s="62" customFormat="1" x14ac:dyDescent="0.2">
      <c r="C379" s="64"/>
      <c r="D379" s="53"/>
      <c r="E379" s="64"/>
      <c r="F379" s="53"/>
      <c r="G379" s="66"/>
      <c r="H379" s="66"/>
      <c r="AD379" s="65"/>
      <c r="AE379" s="65"/>
      <c r="AF379" s="65"/>
      <c r="AG379" s="65"/>
      <c r="AH379" s="65"/>
      <c r="AI379" s="61"/>
      <c r="AJ379" s="61"/>
      <c r="AK379" s="53"/>
      <c r="AL379" s="53"/>
      <c r="AM379" s="53"/>
      <c r="AN379" s="53"/>
      <c r="AO379" s="53"/>
      <c r="AP379" s="53"/>
      <c r="AQ379" s="53"/>
      <c r="AR379" s="53"/>
      <c r="AS379" s="53"/>
    </row>
    <row r="380" spans="3:45" s="62" customFormat="1" x14ac:dyDescent="0.2">
      <c r="C380" s="64"/>
      <c r="D380" s="53"/>
      <c r="E380" s="64"/>
      <c r="F380" s="53"/>
      <c r="G380" s="57"/>
      <c r="H380" s="57"/>
      <c r="AD380" s="65"/>
      <c r="AE380" s="65"/>
      <c r="AF380" s="65"/>
      <c r="AG380" s="65"/>
      <c r="AH380" s="65"/>
      <c r="AI380" s="61"/>
      <c r="AJ380" s="61"/>
      <c r="AK380" s="53"/>
      <c r="AL380" s="53"/>
      <c r="AM380" s="53"/>
      <c r="AN380" s="53"/>
      <c r="AO380" s="53"/>
      <c r="AP380" s="53"/>
      <c r="AQ380" s="53"/>
      <c r="AR380" s="53"/>
      <c r="AS380" s="53"/>
    </row>
    <row r="381" spans="3:45" s="62" customFormat="1" x14ac:dyDescent="0.2">
      <c r="C381" s="64"/>
      <c r="D381" s="53"/>
      <c r="E381" s="64"/>
      <c r="F381" s="53"/>
      <c r="G381" s="57"/>
      <c r="H381" s="57"/>
      <c r="AD381" s="65"/>
      <c r="AE381" s="65"/>
      <c r="AF381" s="65"/>
      <c r="AG381" s="65"/>
      <c r="AH381" s="65"/>
      <c r="AI381" s="61"/>
      <c r="AJ381" s="61"/>
      <c r="AK381" s="53"/>
      <c r="AL381" s="53"/>
      <c r="AM381" s="53"/>
      <c r="AN381" s="53"/>
      <c r="AO381" s="53"/>
      <c r="AP381" s="53"/>
      <c r="AQ381" s="53"/>
      <c r="AR381" s="53"/>
      <c r="AS381" s="53"/>
    </row>
    <row r="382" spans="3:45" s="62" customFormat="1" x14ac:dyDescent="0.2">
      <c r="C382" s="64"/>
      <c r="D382" s="53"/>
      <c r="E382" s="64"/>
      <c r="F382" s="53"/>
      <c r="G382" s="66"/>
      <c r="H382" s="66"/>
      <c r="AD382" s="65"/>
      <c r="AE382" s="65"/>
      <c r="AF382" s="65"/>
      <c r="AG382" s="65"/>
      <c r="AH382" s="65"/>
      <c r="AI382" s="61"/>
      <c r="AJ382" s="61"/>
      <c r="AK382" s="53"/>
      <c r="AL382" s="53"/>
      <c r="AM382" s="53"/>
      <c r="AN382" s="53"/>
      <c r="AO382" s="53"/>
      <c r="AP382" s="53"/>
      <c r="AQ382" s="53"/>
      <c r="AR382" s="53"/>
      <c r="AS382" s="53"/>
    </row>
    <row r="383" spans="3:45" s="62" customFormat="1" x14ac:dyDescent="0.2">
      <c r="C383" s="64"/>
      <c r="D383" s="53"/>
      <c r="E383" s="64"/>
      <c r="F383" s="53"/>
      <c r="G383" s="57"/>
      <c r="H383" s="57"/>
      <c r="AD383" s="65"/>
      <c r="AE383" s="65"/>
      <c r="AF383" s="65"/>
      <c r="AG383" s="65"/>
      <c r="AH383" s="65"/>
      <c r="AI383" s="61"/>
      <c r="AJ383" s="61"/>
      <c r="AK383" s="53"/>
      <c r="AL383" s="53"/>
      <c r="AM383" s="53"/>
      <c r="AN383" s="53"/>
      <c r="AO383" s="53"/>
      <c r="AP383" s="53"/>
      <c r="AQ383" s="53"/>
      <c r="AR383" s="53"/>
      <c r="AS383" s="53"/>
    </row>
    <row r="384" spans="3:45" s="62" customFormat="1" x14ac:dyDescent="0.2">
      <c r="C384" s="64"/>
      <c r="D384" s="53"/>
      <c r="E384" s="64"/>
      <c r="F384" s="53"/>
      <c r="G384" s="57"/>
      <c r="H384" s="57"/>
      <c r="AD384" s="65"/>
      <c r="AE384" s="65"/>
      <c r="AF384" s="65"/>
      <c r="AG384" s="65"/>
      <c r="AH384" s="65"/>
      <c r="AI384" s="61"/>
      <c r="AJ384" s="61"/>
      <c r="AK384" s="53"/>
      <c r="AL384" s="53"/>
      <c r="AM384" s="53"/>
      <c r="AN384" s="53"/>
      <c r="AO384" s="53"/>
      <c r="AP384" s="53"/>
      <c r="AQ384" s="53"/>
      <c r="AR384" s="53"/>
      <c r="AS384" s="53"/>
    </row>
    <row r="385" spans="3:45" s="62" customFormat="1" x14ac:dyDescent="0.2">
      <c r="C385" s="64"/>
      <c r="D385" s="53"/>
      <c r="E385" s="64"/>
      <c r="F385" s="53"/>
      <c r="G385" s="57"/>
      <c r="H385" s="57"/>
      <c r="AD385" s="65"/>
      <c r="AE385" s="65"/>
      <c r="AF385" s="65"/>
      <c r="AG385" s="65"/>
      <c r="AH385" s="65"/>
      <c r="AI385" s="61"/>
      <c r="AJ385" s="61"/>
      <c r="AK385" s="53"/>
      <c r="AL385" s="53"/>
      <c r="AM385" s="53"/>
      <c r="AN385" s="53"/>
      <c r="AO385" s="53"/>
      <c r="AP385" s="53"/>
      <c r="AQ385" s="53"/>
      <c r="AR385" s="53"/>
      <c r="AS385" s="53"/>
    </row>
    <row r="386" spans="3:45" s="62" customFormat="1" x14ac:dyDescent="0.2">
      <c r="C386" s="64"/>
      <c r="D386" s="53"/>
      <c r="E386" s="64"/>
      <c r="F386" s="53"/>
      <c r="G386" s="57"/>
      <c r="H386" s="57"/>
      <c r="AD386" s="65"/>
      <c r="AE386" s="65"/>
      <c r="AF386" s="65"/>
      <c r="AG386" s="65"/>
      <c r="AH386" s="65"/>
      <c r="AI386" s="61"/>
      <c r="AJ386" s="61"/>
      <c r="AK386" s="53"/>
      <c r="AL386" s="53"/>
      <c r="AM386" s="53"/>
      <c r="AN386" s="53"/>
      <c r="AO386" s="53"/>
      <c r="AP386" s="53"/>
      <c r="AQ386" s="53"/>
      <c r="AR386" s="53"/>
      <c r="AS386" s="53"/>
    </row>
    <row r="387" spans="3:45" s="62" customFormat="1" x14ac:dyDescent="0.2">
      <c r="C387" s="64"/>
      <c r="D387" s="53"/>
      <c r="E387" s="64"/>
      <c r="F387" s="53"/>
      <c r="G387" s="57"/>
      <c r="H387" s="57"/>
      <c r="AD387" s="65"/>
      <c r="AE387" s="65"/>
      <c r="AF387" s="65"/>
      <c r="AG387" s="65"/>
      <c r="AH387" s="65"/>
      <c r="AI387" s="61"/>
      <c r="AJ387" s="61"/>
      <c r="AK387" s="53"/>
      <c r="AL387" s="53"/>
      <c r="AM387" s="53"/>
      <c r="AN387" s="53"/>
      <c r="AO387" s="53"/>
      <c r="AP387" s="53"/>
      <c r="AQ387" s="53"/>
      <c r="AR387" s="53"/>
      <c r="AS387" s="53"/>
    </row>
    <row r="388" spans="3:45" s="62" customFormat="1" x14ac:dyDescent="0.2">
      <c r="C388" s="64"/>
      <c r="D388" s="53"/>
      <c r="E388" s="64"/>
      <c r="F388" s="53"/>
      <c r="G388" s="57"/>
      <c r="H388" s="57"/>
      <c r="AD388" s="65"/>
      <c r="AE388" s="65"/>
      <c r="AF388" s="65"/>
      <c r="AG388" s="65"/>
      <c r="AH388" s="65"/>
      <c r="AI388" s="61"/>
      <c r="AJ388" s="61"/>
      <c r="AK388" s="53"/>
      <c r="AL388" s="53"/>
      <c r="AM388" s="53"/>
      <c r="AN388" s="53"/>
      <c r="AO388" s="53"/>
      <c r="AP388" s="53"/>
      <c r="AQ388" s="53"/>
      <c r="AR388" s="53"/>
      <c r="AS388" s="53"/>
    </row>
    <row r="389" spans="3:45" s="62" customFormat="1" x14ac:dyDescent="0.2">
      <c r="C389" s="64"/>
      <c r="D389" s="53"/>
      <c r="E389" s="64"/>
      <c r="F389" s="53"/>
      <c r="G389" s="57"/>
      <c r="H389" s="57"/>
      <c r="AD389" s="65"/>
      <c r="AE389" s="65"/>
      <c r="AF389" s="65"/>
      <c r="AG389" s="65"/>
      <c r="AH389" s="65"/>
      <c r="AI389" s="61"/>
      <c r="AJ389" s="61"/>
      <c r="AK389" s="53"/>
      <c r="AL389" s="53"/>
      <c r="AM389" s="53"/>
      <c r="AN389" s="53"/>
      <c r="AO389" s="53"/>
      <c r="AP389" s="53"/>
      <c r="AQ389" s="53"/>
      <c r="AR389" s="53"/>
      <c r="AS389" s="53"/>
    </row>
    <row r="390" spans="3:45" s="3" customFormat="1" x14ac:dyDescent="0.2">
      <c r="C390" s="64"/>
      <c r="D390" s="53"/>
      <c r="E390" s="2"/>
      <c r="F390" s="1"/>
      <c r="G390" s="67"/>
      <c r="H390" s="67"/>
      <c r="AD390" s="4"/>
      <c r="AE390" s="65"/>
      <c r="AF390" s="65"/>
      <c r="AG390" s="65"/>
      <c r="AH390" s="65"/>
      <c r="AI390" s="5"/>
      <c r="AJ390" s="5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3:45" s="3" customFormat="1" x14ac:dyDescent="0.2">
      <c r="C391" s="2"/>
      <c r="D391" s="1"/>
      <c r="E391" s="2"/>
      <c r="F391" s="1"/>
      <c r="G391" s="68"/>
      <c r="H391" s="68"/>
      <c r="AD391" s="4"/>
      <c r="AE391" s="4"/>
      <c r="AF391" s="4"/>
      <c r="AG391" s="4"/>
      <c r="AH391" s="4"/>
      <c r="AI391" s="5"/>
      <c r="AJ391" s="5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3:45" s="3" customFormat="1" x14ac:dyDescent="0.2">
      <c r="C392" s="2"/>
      <c r="D392" s="1"/>
      <c r="E392" s="2"/>
      <c r="F392" s="1"/>
      <c r="G392" s="68"/>
      <c r="H392" s="68"/>
      <c r="AD392" s="4"/>
      <c r="AE392" s="4"/>
      <c r="AF392" s="4"/>
      <c r="AG392" s="4"/>
      <c r="AH392" s="4"/>
      <c r="AI392" s="5"/>
      <c r="AJ392" s="5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3:45" s="3" customFormat="1" x14ac:dyDescent="0.2">
      <c r="C393" s="2"/>
      <c r="D393" s="1"/>
      <c r="E393" s="2"/>
      <c r="F393" s="1"/>
      <c r="G393" s="67"/>
      <c r="H393" s="67"/>
      <c r="AD393" s="4"/>
      <c r="AE393" s="4"/>
      <c r="AF393" s="4"/>
      <c r="AG393" s="4"/>
      <c r="AH393" s="4"/>
      <c r="AI393" s="5"/>
      <c r="AJ393" s="5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3:45" s="3" customFormat="1" x14ac:dyDescent="0.2">
      <c r="C394" s="2"/>
      <c r="D394" s="1"/>
      <c r="E394" s="2"/>
      <c r="F394" s="1"/>
      <c r="G394" s="67"/>
      <c r="H394" s="67"/>
      <c r="AD394" s="4"/>
      <c r="AE394" s="4"/>
      <c r="AF394" s="4"/>
      <c r="AG394" s="4"/>
      <c r="AH394" s="4"/>
      <c r="AI394" s="5"/>
      <c r="AJ394" s="5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3:45" s="3" customFormat="1" x14ac:dyDescent="0.2">
      <c r="C395" s="2"/>
      <c r="D395" s="1"/>
      <c r="E395" s="2"/>
      <c r="F395" s="1"/>
      <c r="G395" s="67"/>
      <c r="H395" s="67"/>
      <c r="AD395" s="4"/>
      <c r="AE395" s="4"/>
      <c r="AF395" s="4"/>
      <c r="AG395" s="4"/>
      <c r="AH395" s="4"/>
      <c r="AI395" s="5"/>
      <c r="AJ395" s="5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3:45" s="3" customFormat="1" x14ac:dyDescent="0.2">
      <c r="C396" s="2"/>
      <c r="D396" s="1"/>
      <c r="E396" s="2"/>
      <c r="F396" s="1"/>
      <c r="G396" s="67"/>
      <c r="H396" s="67"/>
      <c r="AD396" s="4"/>
      <c r="AE396" s="4"/>
      <c r="AF396" s="4"/>
      <c r="AG396" s="4"/>
      <c r="AH396" s="4"/>
      <c r="AI396" s="5"/>
      <c r="AJ396" s="5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3:45" s="3" customFormat="1" x14ac:dyDescent="0.2">
      <c r="C397" s="2"/>
      <c r="D397" s="1"/>
      <c r="E397" s="2"/>
      <c r="F397" s="1"/>
      <c r="G397" s="68"/>
      <c r="H397" s="68"/>
      <c r="AD397" s="4"/>
      <c r="AE397" s="4"/>
      <c r="AF397" s="4"/>
      <c r="AG397" s="4"/>
      <c r="AH397" s="4"/>
      <c r="AI397" s="5"/>
      <c r="AJ397" s="5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3:45" s="3" customFormat="1" x14ac:dyDescent="0.2">
      <c r="C398" s="2"/>
      <c r="D398" s="1"/>
      <c r="E398" s="2"/>
      <c r="F398" s="1"/>
      <c r="G398" s="67"/>
      <c r="H398" s="67"/>
      <c r="AD398" s="4"/>
      <c r="AE398" s="4"/>
      <c r="AF398" s="4"/>
      <c r="AG398" s="4"/>
      <c r="AH398" s="4"/>
      <c r="AI398" s="5"/>
      <c r="AJ398" s="5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3:45" s="3" customFormat="1" x14ac:dyDescent="0.2">
      <c r="C399" s="2"/>
      <c r="D399" s="1"/>
      <c r="E399" s="2"/>
      <c r="F399" s="1"/>
      <c r="G399" s="67"/>
      <c r="H399" s="67"/>
      <c r="AD399" s="4"/>
      <c r="AE399" s="4"/>
      <c r="AF399" s="4"/>
      <c r="AG399" s="4"/>
      <c r="AH399" s="4"/>
      <c r="AI399" s="5"/>
      <c r="AJ399" s="5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3:45" s="3" customFormat="1" x14ac:dyDescent="0.2">
      <c r="C400" s="2"/>
      <c r="D400" s="1"/>
      <c r="E400" s="2"/>
      <c r="F400" s="1"/>
      <c r="G400" s="67"/>
      <c r="H400" s="67"/>
      <c r="AD400" s="4"/>
      <c r="AE400" s="4"/>
      <c r="AF400" s="4"/>
      <c r="AG400" s="4"/>
      <c r="AH400" s="4"/>
      <c r="AI400" s="5"/>
      <c r="AJ400" s="5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3:45" s="3" customFormat="1" x14ac:dyDescent="0.2">
      <c r="C401" s="2"/>
      <c r="D401" s="1"/>
      <c r="E401" s="2"/>
      <c r="F401" s="1"/>
      <c r="G401" s="67"/>
      <c r="H401" s="67"/>
      <c r="AD401" s="4"/>
      <c r="AE401" s="4"/>
      <c r="AF401" s="4"/>
      <c r="AG401" s="4"/>
      <c r="AH401" s="4"/>
      <c r="AI401" s="5"/>
      <c r="AJ401" s="5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3:45" s="3" customFormat="1" x14ac:dyDescent="0.2">
      <c r="C402" s="2"/>
      <c r="D402" s="1"/>
      <c r="E402" s="2"/>
      <c r="F402" s="1"/>
      <c r="G402" s="68"/>
      <c r="H402" s="68"/>
      <c r="AD402" s="4"/>
      <c r="AE402" s="4"/>
      <c r="AF402" s="4"/>
      <c r="AG402" s="4"/>
      <c r="AH402" s="4"/>
      <c r="AI402" s="5"/>
      <c r="AJ402" s="5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3:45" s="3" customFormat="1" x14ac:dyDescent="0.2">
      <c r="C403" s="2"/>
      <c r="D403" s="1"/>
      <c r="E403" s="2"/>
      <c r="F403" s="1"/>
      <c r="G403" s="67"/>
      <c r="H403" s="67"/>
      <c r="AD403" s="4"/>
      <c r="AE403" s="4"/>
      <c r="AF403" s="4"/>
      <c r="AG403" s="4"/>
      <c r="AH403" s="4"/>
      <c r="AI403" s="5"/>
      <c r="AJ403" s="5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3:45" s="3" customFormat="1" x14ac:dyDescent="0.2">
      <c r="C404" s="2"/>
      <c r="D404" s="1"/>
      <c r="E404" s="2"/>
      <c r="F404" s="1"/>
      <c r="G404" s="67"/>
      <c r="H404" s="67"/>
      <c r="AD404" s="4"/>
      <c r="AE404" s="4"/>
      <c r="AF404" s="4"/>
      <c r="AG404" s="4"/>
      <c r="AH404" s="4"/>
      <c r="AI404" s="5"/>
      <c r="AJ404" s="5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3:45" s="3" customFormat="1" x14ac:dyDescent="0.2">
      <c r="C405" s="2"/>
      <c r="D405" s="1"/>
      <c r="E405" s="2"/>
      <c r="F405" s="1"/>
      <c r="G405" s="67"/>
      <c r="H405" s="67"/>
      <c r="AD405" s="4"/>
      <c r="AE405" s="4"/>
      <c r="AF405" s="4"/>
      <c r="AG405" s="4"/>
      <c r="AH405" s="4"/>
      <c r="AI405" s="5"/>
      <c r="AJ405" s="5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3:45" s="3" customFormat="1" x14ac:dyDescent="0.2">
      <c r="C406" s="2"/>
      <c r="D406" s="1"/>
      <c r="E406" s="2"/>
      <c r="F406" s="1"/>
      <c r="G406" s="68"/>
      <c r="H406" s="68"/>
      <c r="AD406" s="4"/>
      <c r="AE406" s="4"/>
      <c r="AF406" s="4"/>
      <c r="AG406" s="4"/>
      <c r="AH406" s="4"/>
      <c r="AI406" s="5"/>
      <c r="AJ406" s="5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3:45" s="3" customFormat="1" x14ac:dyDescent="0.2">
      <c r="C407" s="2"/>
      <c r="D407" s="1"/>
      <c r="E407" s="2"/>
      <c r="F407" s="1"/>
      <c r="G407" s="68"/>
      <c r="H407" s="68"/>
      <c r="AD407" s="4"/>
      <c r="AE407" s="4"/>
      <c r="AF407" s="4"/>
      <c r="AG407" s="4"/>
      <c r="AH407" s="4"/>
      <c r="AI407" s="5"/>
      <c r="AJ407" s="5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3:45" s="3" customFormat="1" x14ac:dyDescent="0.2">
      <c r="C408" s="2"/>
      <c r="D408" s="1"/>
      <c r="E408" s="2"/>
      <c r="F408" s="1"/>
      <c r="G408" s="67"/>
      <c r="H408" s="67"/>
      <c r="AD408" s="4"/>
      <c r="AE408" s="4"/>
      <c r="AF408" s="4"/>
      <c r="AG408" s="4"/>
      <c r="AH408" s="4"/>
      <c r="AI408" s="5"/>
      <c r="AJ408" s="5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3:45" s="3" customFormat="1" x14ac:dyDescent="0.2">
      <c r="C409" s="2"/>
      <c r="D409" s="1"/>
      <c r="E409" s="2"/>
      <c r="F409" s="1"/>
      <c r="G409" s="67"/>
      <c r="H409" s="67"/>
      <c r="AD409" s="4"/>
      <c r="AE409" s="4"/>
      <c r="AF409" s="4"/>
      <c r="AG409" s="4"/>
      <c r="AH409" s="4"/>
      <c r="AI409" s="5"/>
      <c r="AJ409" s="5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3:45" s="3" customFormat="1" x14ac:dyDescent="0.2">
      <c r="C410" s="2"/>
      <c r="D410" s="1"/>
      <c r="E410" s="2"/>
      <c r="F410" s="1"/>
      <c r="G410" s="67"/>
      <c r="H410" s="67"/>
      <c r="AD410" s="4"/>
      <c r="AE410" s="4"/>
      <c r="AF410" s="4"/>
      <c r="AG410" s="4"/>
      <c r="AH410" s="4"/>
      <c r="AI410" s="5"/>
      <c r="AJ410" s="5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3:45" s="3" customFormat="1" x14ac:dyDescent="0.2">
      <c r="C411" s="2"/>
      <c r="D411" s="1"/>
      <c r="E411" s="2"/>
      <c r="F411" s="1"/>
      <c r="G411" s="67"/>
      <c r="H411" s="67"/>
      <c r="AD411" s="4"/>
      <c r="AE411" s="4"/>
      <c r="AF411" s="4"/>
      <c r="AG411" s="4"/>
      <c r="AH411" s="4"/>
      <c r="AI411" s="5"/>
      <c r="AJ411" s="5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3:45" s="3" customFormat="1" x14ac:dyDescent="0.2">
      <c r="C412" s="2"/>
      <c r="D412" s="1"/>
      <c r="E412" s="2"/>
      <c r="F412" s="1"/>
      <c r="G412" s="67"/>
      <c r="H412" s="67"/>
      <c r="AD412" s="4"/>
      <c r="AE412" s="4"/>
      <c r="AF412" s="4"/>
      <c r="AG412" s="4"/>
      <c r="AH412" s="4"/>
      <c r="AI412" s="5"/>
      <c r="AJ412" s="5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3:45" s="3" customFormat="1" x14ac:dyDescent="0.2">
      <c r="C413" s="2"/>
      <c r="D413" s="1"/>
      <c r="E413" s="2"/>
      <c r="F413" s="1"/>
      <c r="G413" s="67"/>
      <c r="H413" s="67"/>
      <c r="AD413" s="4"/>
      <c r="AE413" s="4"/>
      <c r="AF413" s="4"/>
      <c r="AG413" s="4"/>
      <c r="AH413" s="4"/>
      <c r="AI413" s="5"/>
      <c r="AJ413" s="5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3:45" s="3" customFormat="1" x14ac:dyDescent="0.2">
      <c r="C414" s="2"/>
      <c r="D414" s="1"/>
      <c r="E414" s="2"/>
      <c r="F414" s="1"/>
      <c r="G414" s="67"/>
      <c r="H414" s="67"/>
      <c r="AD414" s="4"/>
      <c r="AE414" s="4"/>
      <c r="AF414" s="4"/>
      <c r="AG414" s="4"/>
      <c r="AH414" s="4"/>
      <c r="AI414" s="5"/>
      <c r="AJ414" s="5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3:45" s="3" customFormat="1" x14ac:dyDescent="0.2">
      <c r="C415" s="2"/>
      <c r="D415" s="1"/>
      <c r="E415" s="2"/>
      <c r="F415" s="1"/>
      <c r="G415" s="67"/>
      <c r="H415" s="67"/>
      <c r="AD415" s="4"/>
      <c r="AE415" s="4"/>
      <c r="AF415" s="4"/>
      <c r="AG415" s="4"/>
      <c r="AH415" s="4"/>
      <c r="AI415" s="5"/>
      <c r="AJ415" s="5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3:45" s="3" customFormat="1" x14ac:dyDescent="0.2">
      <c r="C416" s="2"/>
      <c r="D416" s="1"/>
      <c r="E416" s="2"/>
      <c r="F416" s="1"/>
      <c r="G416" s="67"/>
      <c r="H416" s="67"/>
      <c r="AD416" s="4"/>
      <c r="AE416" s="4"/>
      <c r="AF416" s="4"/>
      <c r="AG416" s="4"/>
      <c r="AH416" s="4"/>
      <c r="AI416" s="5"/>
      <c r="AJ416" s="5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3:45" s="3" customFormat="1" x14ac:dyDescent="0.2">
      <c r="C417" s="2"/>
      <c r="D417" s="1"/>
      <c r="E417" s="2"/>
      <c r="F417" s="1"/>
      <c r="G417" s="67"/>
      <c r="H417" s="67"/>
      <c r="AD417" s="4"/>
      <c r="AE417" s="4"/>
      <c r="AF417" s="4"/>
      <c r="AG417" s="4"/>
      <c r="AH417" s="4"/>
      <c r="AI417" s="5"/>
      <c r="AJ417" s="5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3:45" s="3" customFormat="1" x14ac:dyDescent="0.2">
      <c r="C418" s="2"/>
      <c r="D418" s="1"/>
      <c r="E418" s="2"/>
      <c r="F418" s="1"/>
      <c r="G418" s="67"/>
      <c r="H418" s="67"/>
      <c r="AD418" s="4"/>
      <c r="AE418" s="4"/>
      <c r="AF418" s="4"/>
      <c r="AG418" s="4"/>
      <c r="AH418" s="4"/>
      <c r="AI418" s="5"/>
      <c r="AJ418" s="5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3:45" s="3" customFormat="1" x14ac:dyDescent="0.2">
      <c r="C419" s="2"/>
      <c r="D419" s="1"/>
      <c r="E419" s="2"/>
      <c r="F419" s="1"/>
      <c r="G419" s="67"/>
      <c r="H419" s="67"/>
      <c r="AD419" s="4"/>
      <c r="AE419" s="4"/>
      <c r="AF419" s="4"/>
      <c r="AG419" s="4"/>
      <c r="AH419" s="4"/>
      <c r="AI419" s="5"/>
      <c r="AJ419" s="5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3:45" s="3" customFormat="1" x14ac:dyDescent="0.2">
      <c r="C420" s="2"/>
      <c r="D420" s="1"/>
      <c r="E420" s="2"/>
      <c r="F420" s="1"/>
      <c r="G420" s="68"/>
      <c r="H420" s="68"/>
      <c r="AD420" s="4"/>
      <c r="AE420" s="4"/>
      <c r="AF420" s="4"/>
      <c r="AG420" s="4"/>
      <c r="AH420" s="4"/>
      <c r="AI420" s="5"/>
      <c r="AJ420" s="5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3:45" s="3" customFormat="1" x14ac:dyDescent="0.2">
      <c r="C421" s="2"/>
      <c r="D421" s="1"/>
      <c r="E421" s="2"/>
      <c r="F421" s="1"/>
      <c r="G421" s="67"/>
      <c r="H421" s="67"/>
      <c r="AD421" s="4"/>
      <c r="AE421" s="4"/>
      <c r="AF421" s="4"/>
      <c r="AG421" s="4"/>
      <c r="AH421" s="4"/>
      <c r="AI421" s="5"/>
      <c r="AJ421" s="5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3:45" s="3" customFormat="1" x14ac:dyDescent="0.2">
      <c r="C422" s="2"/>
      <c r="D422" s="1"/>
      <c r="E422" s="2"/>
      <c r="F422" s="1"/>
      <c r="G422" s="67"/>
      <c r="H422" s="67"/>
      <c r="AD422" s="4"/>
      <c r="AE422" s="4"/>
      <c r="AF422" s="4"/>
      <c r="AG422" s="4"/>
      <c r="AH422" s="4"/>
      <c r="AI422" s="5"/>
      <c r="AJ422" s="5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3:45" s="3" customFormat="1" x14ac:dyDescent="0.2">
      <c r="C423" s="2"/>
      <c r="D423" s="1"/>
      <c r="E423" s="2"/>
      <c r="F423" s="1"/>
      <c r="G423" s="67"/>
      <c r="H423" s="67"/>
      <c r="AD423" s="4"/>
      <c r="AE423" s="4"/>
      <c r="AF423" s="4"/>
      <c r="AG423" s="4"/>
      <c r="AH423" s="4"/>
      <c r="AI423" s="5"/>
      <c r="AJ423" s="5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3:45" s="3" customFormat="1" x14ac:dyDescent="0.2">
      <c r="C424" s="2"/>
      <c r="D424" s="1"/>
      <c r="E424" s="2"/>
      <c r="F424" s="1"/>
      <c r="G424" s="67"/>
      <c r="H424" s="67"/>
      <c r="AD424" s="4"/>
      <c r="AE424" s="4"/>
      <c r="AF424" s="4"/>
      <c r="AG424" s="4"/>
      <c r="AH424" s="4"/>
      <c r="AI424" s="5"/>
      <c r="AJ424" s="5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3:45" s="3" customFormat="1" x14ac:dyDescent="0.2">
      <c r="C425" s="2"/>
      <c r="D425" s="1"/>
      <c r="E425" s="2"/>
      <c r="F425" s="1"/>
      <c r="G425" s="67"/>
      <c r="H425" s="67"/>
      <c r="AD425" s="4"/>
      <c r="AE425" s="4"/>
      <c r="AF425" s="4"/>
      <c r="AG425" s="4"/>
      <c r="AH425" s="4"/>
      <c r="AI425" s="5"/>
      <c r="AJ425" s="5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3:45" s="3" customFormat="1" x14ac:dyDescent="0.2">
      <c r="C426" s="2"/>
      <c r="D426" s="1"/>
      <c r="E426" s="2"/>
      <c r="F426" s="1"/>
      <c r="G426" s="67"/>
      <c r="H426" s="67"/>
      <c r="AD426" s="4"/>
      <c r="AE426" s="4"/>
      <c r="AF426" s="4"/>
      <c r="AG426" s="4"/>
      <c r="AH426" s="4"/>
      <c r="AI426" s="5"/>
      <c r="AJ426" s="5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3:45" s="3" customFormat="1" x14ac:dyDescent="0.2">
      <c r="C427" s="2"/>
      <c r="D427" s="1"/>
      <c r="E427" s="2"/>
      <c r="F427" s="1"/>
      <c r="G427" s="67"/>
      <c r="H427" s="67"/>
      <c r="AD427" s="4"/>
      <c r="AE427" s="4"/>
      <c r="AF427" s="4"/>
      <c r="AG427" s="4"/>
      <c r="AH427" s="4"/>
      <c r="AI427" s="5"/>
      <c r="AJ427" s="5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3:45" s="3" customFormat="1" x14ac:dyDescent="0.2">
      <c r="C428" s="2"/>
      <c r="D428" s="1"/>
      <c r="E428" s="2"/>
      <c r="F428" s="1"/>
      <c r="G428" s="67"/>
      <c r="H428" s="67"/>
      <c r="AD428" s="4"/>
      <c r="AE428" s="4"/>
      <c r="AF428" s="4"/>
      <c r="AG428" s="4"/>
      <c r="AH428" s="4"/>
      <c r="AI428" s="5"/>
      <c r="AJ428" s="5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3:45" s="3" customFormat="1" x14ac:dyDescent="0.2">
      <c r="C429" s="2"/>
      <c r="D429" s="1"/>
      <c r="E429" s="2"/>
      <c r="F429" s="1"/>
      <c r="G429" s="67"/>
      <c r="H429" s="67"/>
      <c r="AD429" s="4"/>
      <c r="AE429" s="4"/>
      <c r="AF429" s="4"/>
      <c r="AG429" s="4"/>
      <c r="AH429" s="4"/>
      <c r="AI429" s="5"/>
      <c r="AJ429" s="5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3:45" s="3" customFormat="1" x14ac:dyDescent="0.2">
      <c r="C430" s="2"/>
      <c r="D430" s="1"/>
      <c r="E430" s="2"/>
      <c r="F430" s="1"/>
      <c r="G430" s="67"/>
      <c r="H430" s="67"/>
      <c r="AD430" s="4"/>
      <c r="AE430" s="4"/>
      <c r="AF430" s="4"/>
      <c r="AG430" s="4"/>
      <c r="AH430" s="4"/>
      <c r="AI430" s="5"/>
      <c r="AJ430" s="5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3:45" s="3" customFormat="1" x14ac:dyDescent="0.2">
      <c r="C431" s="2"/>
      <c r="D431" s="1"/>
      <c r="E431" s="2"/>
      <c r="F431" s="1"/>
      <c r="G431" s="67"/>
      <c r="H431" s="67"/>
      <c r="AD431" s="4"/>
      <c r="AE431" s="4"/>
      <c r="AF431" s="4"/>
      <c r="AG431" s="4"/>
      <c r="AH431" s="4"/>
      <c r="AI431" s="5"/>
      <c r="AJ431" s="5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3:45" s="3" customFormat="1" x14ac:dyDescent="0.2">
      <c r="C432" s="2"/>
      <c r="D432" s="1"/>
      <c r="E432" s="2"/>
      <c r="F432" s="1"/>
      <c r="G432" s="67"/>
      <c r="H432" s="67"/>
      <c r="AD432" s="4"/>
      <c r="AE432" s="4"/>
      <c r="AF432" s="4"/>
      <c r="AG432" s="4"/>
      <c r="AH432" s="4"/>
      <c r="AI432" s="5"/>
      <c r="AJ432" s="5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3:45" s="3" customFormat="1" x14ac:dyDescent="0.2">
      <c r="C433" s="2"/>
      <c r="D433" s="1"/>
      <c r="E433" s="2"/>
      <c r="F433" s="1"/>
      <c r="G433" s="67"/>
      <c r="H433" s="67"/>
      <c r="AD433" s="4"/>
      <c r="AE433" s="4"/>
      <c r="AF433" s="4"/>
      <c r="AG433" s="4"/>
      <c r="AH433" s="4"/>
      <c r="AI433" s="5"/>
      <c r="AJ433" s="5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3:45" s="3" customFormat="1" x14ac:dyDescent="0.2">
      <c r="C434" s="2"/>
      <c r="D434" s="1"/>
      <c r="E434" s="2"/>
      <c r="F434" s="1"/>
      <c r="G434" s="67"/>
      <c r="H434" s="67"/>
      <c r="AD434" s="4"/>
      <c r="AE434" s="4"/>
      <c r="AF434" s="4"/>
      <c r="AG434" s="4"/>
      <c r="AH434" s="4"/>
      <c r="AI434" s="5"/>
      <c r="AJ434" s="5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3:45" s="3" customFormat="1" x14ac:dyDescent="0.2">
      <c r="C435" s="2"/>
      <c r="D435" s="1"/>
      <c r="E435" s="2"/>
      <c r="F435" s="1"/>
      <c r="G435" s="67"/>
      <c r="H435" s="67"/>
      <c r="AD435" s="4"/>
      <c r="AE435" s="4"/>
      <c r="AF435" s="4"/>
      <c r="AG435" s="4"/>
      <c r="AH435" s="4"/>
      <c r="AI435" s="5"/>
      <c r="AJ435" s="5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3:45" s="3" customFormat="1" x14ac:dyDescent="0.2">
      <c r="C436" s="2"/>
      <c r="D436" s="1"/>
      <c r="E436" s="2"/>
      <c r="F436" s="1"/>
      <c r="G436" s="67"/>
      <c r="H436" s="67"/>
      <c r="AD436" s="4"/>
      <c r="AE436" s="4"/>
      <c r="AF436" s="4"/>
      <c r="AG436" s="4"/>
      <c r="AH436" s="4"/>
      <c r="AI436" s="5"/>
      <c r="AJ436" s="5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3:45" s="3" customFormat="1" x14ac:dyDescent="0.2">
      <c r="C437" s="2"/>
      <c r="D437" s="1"/>
      <c r="E437" s="2"/>
      <c r="F437" s="1"/>
      <c r="G437" s="67"/>
      <c r="H437" s="67"/>
      <c r="AD437" s="4"/>
      <c r="AE437" s="4"/>
      <c r="AF437" s="4"/>
      <c r="AG437" s="4"/>
      <c r="AH437" s="4"/>
      <c r="AI437" s="5"/>
      <c r="AJ437" s="5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3:45" s="3" customFormat="1" x14ac:dyDescent="0.2">
      <c r="C438" s="2"/>
      <c r="D438" s="1"/>
      <c r="E438" s="2"/>
      <c r="F438" s="1"/>
      <c r="G438" s="67"/>
      <c r="H438" s="67"/>
      <c r="AD438" s="4"/>
      <c r="AE438" s="4"/>
      <c r="AF438" s="4"/>
      <c r="AG438" s="4"/>
      <c r="AH438" s="4"/>
      <c r="AI438" s="5"/>
      <c r="AJ438" s="5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3:45" s="3" customFormat="1" x14ac:dyDescent="0.2">
      <c r="C439" s="2"/>
      <c r="D439" s="1"/>
      <c r="E439" s="2"/>
      <c r="F439" s="1"/>
      <c r="G439" s="67"/>
      <c r="H439" s="67"/>
      <c r="AD439" s="4"/>
      <c r="AE439" s="4"/>
      <c r="AF439" s="4"/>
      <c r="AG439" s="4"/>
      <c r="AH439" s="4"/>
      <c r="AI439" s="5"/>
      <c r="AJ439" s="5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3:45" s="3" customFormat="1" x14ac:dyDescent="0.2">
      <c r="C440" s="2"/>
      <c r="D440" s="1"/>
      <c r="E440" s="2"/>
      <c r="F440" s="1"/>
      <c r="G440" s="67"/>
      <c r="H440" s="67"/>
      <c r="AD440" s="4"/>
      <c r="AE440" s="4"/>
      <c r="AF440" s="4"/>
      <c r="AG440" s="4"/>
      <c r="AH440" s="4"/>
      <c r="AI440" s="5"/>
      <c r="AJ440" s="5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3:45" s="3" customFormat="1" x14ac:dyDescent="0.2">
      <c r="C441" s="2"/>
      <c r="D441" s="1"/>
      <c r="E441" s="2"/>
      <c r="F441" s="1"/>
      <c r="G441" s="67"/>
      <c r="H441" s="67"/>
      <c r="AD441" s="4"/>
      <c r="AE441" s="4"/>
      <c r="AF441" s="4"/>
      <c r="AG441" s="4"/>
      <c r="AH441" s="4"/>
      <c r="AI441" s="5"/>
      <c r="AJ441" s="5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3:45" s="3" customFormat="1" x14ac:dyDescent="0.2">
      <c r="C442" s="2"/>
      <c r="D442" s="1"/>
      <c r="E442" s="2"/>
      <c r="F442" s="1"/>
      <c r="G442" s="67"/>
      <c r="H442" s="67"/>
      <c r="AD442" s="4"/>
      <c r="AE442" s="4"/>
      <c r="AF442" s="4"/>
      <c r="AG442" s="4"/>
      <c r="AH442" s="4"/>
      <c r="AI442" s="5"/>
      <c r="AJ442" s="5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3:45" s="3" customFormat="1" x14ac:dyDescent="0.2">
      <c r="C443" s="2"/>
      <c r="D443" s="1"/>
      <c r="E443" s="2"/>
      <c r="F443" s="1"/>
      <c r="G443" s="67"/>
      <c r="H443" s="67"/>
      <c r="AD443" s="4"/>
      <c r="AE443" s="4"/>
      <c r="AF443" s="4"/>
      <c r="AG443" s="4"/>
      <c r="AH443" s="4"/>
      <c r="AI443" s="5"/>
      <c r="AJ443" s="5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3:45" s="3" customFormat="1" x14ac:dyDescent="0.2">
      <c r="C444" s="2"/>
      <c r="D444" s="1"/>
      <c r="E444" s="2"/>
      <c r="F444" s="1"/>
      <c r="G444" s="68"/>
      <c r="H444" s="68"/>
      <c r="AD444" s="4"/>
      <c r="AE444" s="4"/>
      <c r="AF444" s="4"/>
      <c r="AG444" s="4"/>
      <c r="AH444" s="4"/>
      <c r="AI444" s="5"/>
      <c r="AJ444" s="5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3:45" s="3" customFormat="1" x14ac:dyDescent="0.2">
      <c r="C445" s="2"/>
      <c r="D445" s="1"/>
      <c r="E445" s="2"/>
      <c r="F445" s="1"/>
      <c r="G445" s="68"/>
      <c r="H445" s="68"/>
      <c r="AD445" s="4"/>
      <c r="AE445" s="4"/>
      <c r="AF445" s="4"/>
      <c r="AG445" s="4"/>
      <c r="AH445" s="4"/>
      <c r="AI445" s="5"/>
      <c r="AJ445" s="5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3:45" s="3" customFormat="1" x14ac:dyDescent="0.2">
      <c r="C446" s="2"/>
      <c r="D446" s="1"/>
      <c r="E446" s="2"/>
      <c r="F446" s="1"/>
      <c r="G446" s="67"/>
      <c r="H446" s="67"/>
      <c r="AD446" s="4"/>
      <c r="AE446" s="4"/>
      <c r="AF446" s="4"/>
      <c r="AG446" s="4"/>
      <c r="AH446" s="4"/>
      <c r="AI446" s="5"/>
      <c r="AJ446" s="5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3:45" s="3" customFormat="1" x14ac:dyDescent="0.2">
      <c r="C447" s="2"/>
      <c r="D447" s="1"/>
      <c r="E447" s="2"/>
      <c r="F447" s="1"/>
      <c r="G447" s="67"/>
      <c r="H447" s="67"/>
      <c r="AD447" s="4"/>
      <c r="AE447" s="4"/>
      <c r="AF447" s="4"/>
      <c r="AG447" s="4"/>
      <c r="AH447" s="4"/>
      <c r="AI447" s="5"/>
      <c r="AJ447" s="5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3:45" s="3" customFormat="1" x14ac:dyDescent="0.2">
      <c r="C448" s="2"/>
      <c r="D448" s="1"/>
      <c r="E448" s="2"/>
      <c r="F448" s="1"/>
      <c r="G448" s="67"/>
      <c r="H448" s="67"/>
      <c r="AD448" s="4"/>
      <c r="AE448" s="4"/>
      <c r="AF448" s="4"/>
      <c r="AG448" s="4"/>
      <c r="AH448" s="4"/>
      <c r="AI448" s="5"/>
      <c r="AJ448" s="5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3:45" s="3" customFormat="1" x14ac:dyDescent="0.2">
      <c r="C449" s="2"/>
      <c r="D449" s="1"/>
      <c r="E449" s="2"/>
      <c r="F449" s="1"/>
      <c r="G449" s="67"/>
      <c r="H449" s="67"/>
      <c r="AD449" s="4"/>
      <c r="AE449" s="4"/>
      <c r="AF449" s="4"/>
      <c r="AG449" s="4"/>
      <c r="AH449" s="4"/>
      <c r="AI449" s="5"/>
      <c r="AJ449" s="5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3:45" s="3" customFormat="1" x14ac:dyDescent="0.2">
      <c r="C450" s="2"/>
      <c r="D450" s="1"/>
      <c r="E450" s="2"/>
      <c r="F450" s="1"/>
      <c r="G450" s="67"/>
      <c r="H450" s="67"/>
      <c r="AD450" s="4"/>
      <c r="AE450" s="4"/>
      <c r="AF450" s="4"/>
      <c r="AG450" s="4"/>
      <c r="AH450" s="4"/>
      <c r="AI450" s="5"/>
      <c r="AJ450" s="5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3:45" s="3" customFormat="1" x14ac:dyDescent="0.2">
      <c r="C451" s="2"/>
      <c r="D451" s="1"/>
      <c r="E451" s="2"/>
      <c r="F451" s="1"/>
      <c r="G451" s="67"/>
      <c r="H451" s="67"/>
      <c r="AD451" s="4"/>
      <c r="AE451" s="4"/>
      <c r="AF451" s="4"/>
      <c r="AG451" s="4"/>
      <c r="AH451" s="4"/>
      <c r="AI451" s="5"/>
      <c r="AJ451" s="5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3:45" s="3" customFormat="1" x14ac:dyDescent="0.2">
      <c r="C452" s="2"/>
      <c r="D452" s="1"/>
      <c r="E452" s="2"/>
      <c r="F452" s="1"/>
      <c r="G452" s="67"/>
      <c r="H452" s="67"/>
      <c r="AD452" s="4"/>
      <c r="AE452" s="4"/>
      <c r="AF452" s="4"/>
      <c r="AG452" s="4"/>
      <c r="AH452" s="4"/>
      <c r="AI452" s="5"/>
      <c r="AJ452" s="5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3:45" s="3" customFormat="1" x14ac:dyDescent="0.2">
      <c r="C453" s="2"/>
      <c r="D453" s="1"/>
      <c r="E453" s="2"/>
      <c r="F453" s="1"/>
      <c r="G453" s="67"/>
      <c r="H453" s="67"/>
      <c r="AD453" s="4"/>
      <c r="AE453" s="4"/>
      <c r="AF453" s="4"/>
      <c r="AG453" s="4"/>
      <c r="AH453" s="4"/>
      <c r="AI453" s="5"/>
      <c r="AJ453" s="5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3:45" s="3" customFormat="1" x14ac:dyDescent="0.2">
      <c r="C454" s="2"/>
      <c r="D454" s="1"/>
      <c r="E454" s="2"/>
      <c r="F454" s="1"/>
      <c r="G454" s="67"/>
      <c r="H454" s="67"/>
      <c r="AD454" s="4"/>
      <c r="AE454" s="4"/>
      <c r="AF454" s="4"/>
      <c r="AG454" s="4"/>
      <c r="AH454" s="4"/>
      <c r="AI454" s="5"/>
      <c r="AJ454" s="5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3:45" s="3" customFormat="1" x14ac:dyDescent="0.2">
      <c r="C455" s="2"/>
      <c r="D455" s="1"/>
      <c r="E455" s="2"/>
      <c r="F455" s="1"/>
      <c r="G455" s="67"/>
      <c r="H455" s="67"/>
      <c r="AD455" s="4"/>
      <c r="AE455" s="4"/>
      <c r="AF455" s="4"/>
      <c r="AG455" s="4"/>
      <c r="AH455" s="4"/>
      <c r="AI455" s="5"/>
      <c r="AJ455" s="5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3:45" s="3" customFormat="1" x14ac:dyDescent="0.2">
      <c r="C456" s="2"/>
      <c r="D456" s="1"/>
      <c r="E456" s="2"/>
      <c r="F456" s="1"/>
      <c r="G456" s="67"/>
      <c r="H456" s="67"/>
      <c r="AD456" s="4"/>
      <c r="AE456" s="4"/>
      <c r="AF456" s="4"/>
      <c r="AG456" s="4"/>
      <c r="AH456" s="4"/>
      <c r="AI456" s="5"/>
      <c r="AJ456" s="5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3:45" s="3" customFormat="1" x14ac:dyDescent="0.2">
      <c r="C457" s="2"/>
      <c r="D457" s="1"/>
      <c r="E457" s="2"/>
      <c r="F457" s="1"/>
      <c r="G457" s="67"/>
      <c r="H457" s="67"/>
      <c r="AD457" s="4"/>
      <c r="AE457" s="4"/>
      <c r="AF457" s="4"/>
      <c r="AG457" s="4"/>
      <c r="AH457" s="4"/>
      <c r="AI457" s="5"/>
      <c r="AJ457" s="5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3:45" s="3" customFormat="1" x14ac:dyDescent="0.2">
      <c r="C458" s="2"/>
      <c r="D458" s="1"/>
      <c r="E458" s="2"/>
      <c r="F458" s="1"/>
      <c r="G458" s="67"/>
      <c r="H458" s="67"/>
      <c r="AD458" s="4"/>
      <c r="AE458" s="4"/>
      <c r="AF458" s="4"/>
      <c r="AG458" s="4"/>
      <c r="AH458" s="4"/>
      <c r="AI458" s="5"/>
      <c r="AJ458" s="5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3:45" s="3" customFormat="1" x14ac:dyDescent="0.2">
      <c r="C459" s="2"/>
      <c r="D459" s="1"/>
      <c r="E459" s="2"/>
      <c r="F459" s="1"/>
      <c r="G459" s="67"/>
      <c r="H459" s="67"/>
      <c r="AD459" s="4"/>
      <c r="AE459" s="4"/>
      <c r="AF459" s="4"/>
      <c r="AG459" s="4"/>
      <c r="AH459" s="4"/>
      <c r="AI459" s="5"/>
      <c r="AJ459" s="5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3:45" s="3" customFormat="1" x14ac:dyDescent="0.2">
      <c r="C460" s="2"/>
      <c r="D460" s="1"/>
      <c r="E460" s="2"/>
      <c r="F460" s="1"/>
      <c r="G460" s="67"/>
      <c r="H460" s="67"/>
      <c r="AD460" s="4"/>
      <c r="AE460" s="4"/>
      <c r="AF460" s="4"/>
      <c r="AG460" s="4"/>
      <c r="AH460" s="4"/>
      <c r="AI460" s="5"/>
      <c r="AJ460" s="5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3:45" s="3" customFormat="1" x14ac:dyDescent="0.2">
      <c r="C461" s="2"/>
      <c r="D461" s="1"/>
      <c r="E461" s="2"/>
      <c r="F461" s="1"/>
      <c r="G461" s="67"/>
      <c r="H461" s="67"/>
      <c r="AD461" s="4"/>
      <c r="AE461" s="4"/>
      <c r="AF461" s="4"/>
      <c r="AG461" s="4"/>
      <c r="AH461" s="4"/>
      <c r="AI461" s="5"/>
      <c r="AJ461" s="5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3:45" s="3" customFormat="1" x14ac:dyDescent="0.2">
      <c r="C462" s="2"/>
      <c r="D462" s="1"/>
      <c r="E462" s="2"/>
      <c r="F462" s="1"/>
      <c r="G462" s="67"/>
      <c r="H462" s="67"/>
      <c r="AD462" s="4"/>
      <c r="AE462" s="4"/>
      <c r="AF462" s="4"/>
      <c r="AG462" s="4"/>
      <c r="AH462" s="4"/>
      <c r="AI462" s="5"/>
      <c r="AJ462" s="5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3:45" s="3" customFormat="1" x14ac:dyDescent="0.2">
      <c r="C463" s="2"/>
      <c r="D463" s="1"/>
      <c r="E463" s="2"/>
      <c r="F463" s="1"/>
      <c r="G463" s="67"/>
      <c r="H463" s="67"/>
      <c r="AD463" s="4"/>
      <c r="AE463" s="4"/>
      <c r="AF463" s="4"/>
      <c r="AG463" s="4"/>
      <c r="AH463" s="4"/>
      <c r="AI463" s="5"/>
      <c r="AJ463" s="5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3:45" s="3" customFormat="1" x14ac:dyDescent="0.2">
      <c r="C464" s="2"/>
      <c r="D464" s="1"/>
      <c r="E464" s="2"/>
      <c r="F464" s="1"/>
      <c r="G464" s="67"/>
      <c r="H464" s="67"/>
      <c r="AD464" s="4"/>
      <c r="AE464" s="4"/>
      <c r="AF464" s="4"/>
      <c r="AG464" s="4"/>
      <c r="AH464" s="4"/>
      <c r="AI464" s="5"/>
      <c r="AJ464" s="5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3:45" s="3" customFormat="1" x14ac:dyDescent="0.2">
      <c r="C465" s="2"/>
      <c r="D465" s="1"/>
      <c r="E465" s="2"/>
      <c r="F465" s="1"/>
      <c r="G465" s="67"/>
      <c r="H465" s="67"/>
      <c r="AD465" s="4"/>
      <c r="AE465" s="4"/>
      <c r="AF465" s="4"/>
      <c r="AG465" s="4"/>
      <c r="AH465" s="4"/>
      <c r="AI465" s="5"/>
      <c r="AJ465" s="5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3:45" s="3" customFormat="1" x14ac:dyDescent="0.2">
      <c r="C466" s="2"/>
      <c r="D466" s="1"/>
      <c r="E466" s="2"/>
      <c r="F466" s="1"/>
      <c r="G466" s="67"/>
      <c r="H466" s="67"/>
      <c r="AD466" s="4"/>
      <c r="AE466" s="4"/>
      <c r="AF466" s="4"/>
      <c r="AG466" s="4"/>
      <c r="AH466" s="4"/>
      <c r="AI466" s="5"/>
      <c r="AJ466" s="5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3:45" s="3" customFormat="1" x14ac:dyDescent="0.2">
      <c r="C467" s="2"/>
      <c r="D467" s="1"/>
      <c r="E467" s="2"/>
      <c r="F467" s="1"/>
      <c r="G467" s="67"/>
      <c r="H467" s="67"/>
      <c r="AD467" s="4"/>
      <c r="AE467" s="4"/>
      <c r="AF467" s="4"/>
      <c r="AG467" s="4"/>
      <c r="AH467" s="4"/>
      <c r="AI467" s="5"/>
      <c r="AJ467" s="5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3:45" s="3" customFormat="1" x14ac:dyDescent="0.2">
      <c r="C468" s="2"/>
      <c r="D468" s="1"/>
      <c r="E468" s="2"/>
      <c r="F468" s="1"/>
      <c r="G468" s="67"/>
      <c r="H468" s="67"/>
      <c r="AD468" s="4"/>
      <c r="AE468" s="4"/>
      <c r="AF468" s="4"/>
      <c r="AG468" s="4"/>
      <c r="AH468" s="4"/>
      <c r="AI468" s="5"/>
      <c r="AJ468" s="5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3:45" s="3" customFormat="1" x14ac:dyDescent="0.2">
      <c r="C469" s="2"/>
      <c r="D469" s="1"/>
      <c r="E469" s="2"/>
      <c r="F469" s="1"/>
      <c r="G469" s="67"/>
      <c r="H469" s="67"/>
      <c r="AD469" s="4"/>
      <c r="AE469" s="4"/>
      <c r="AF469" s="4"/>
      <c r="AG469" s="4"/>
      <c r="AH469" s="4"/>
      <c r="AI469" s="5"/>
      <c r="AJ469" s="5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3:45" s="3" customFormat="1" x14ac:dyDescent="0.2">
      <c r="C470" s="2"/>
      <c r="D470" s="1"/>
      <c r="E470" s="2"/>
      <c r="F470" s="1"/>
      <c r="G470" s="67"/>
      <c r="H470" s="67"/>
      <c r="AD470" s="4"/>
      <c r="AE470" s="4"/>
      <c r="AF470" s="4"/>
      <c r="AG470" s="4"/>
      <c r="AH470" s="4"/>
      <c r="AI470" s="5"/>
      <c r="AJ470" s="5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3:45" s="3" customFormat="1" x14ac:dyDescent="0.2">
      <c r="C471" s="2"/>
      <c r="D471" s="1"/>
      <c r="E471" s="2"/>
      <c r="F471" s="1"/>
      <c r="G471" s="68"/>
      <c r="H471" s="68"/>
      <c r="AD471" s="4"/>
      <c r="AE471" s="4"/>
      <c r="AF471" s="4"/>
      <c r="AG471" s="4"/>
      <c r="AH471" s="4"/>
      <c r="AI471" s="5"/>
      <c r="AJ471" s="5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3:45" s="3" customFormat="1" x14ac:dyDescent="0.2">
      <c r="C472" s="2"/>
      <c r="D472" s="1"/>
      <c r="E472" s="2"/>
      <c r="F472" s="1"/>
      <c r="G472" s="67"/>
      <c r="H472" s="67"/>
      <c r="AD472" s="4"/>
      <c r="AE472" s="4"/>
      <c r="AF472" s="4"/>
      <c r="AG472" s="4"/>
      <c r="AH472" s="4"/>
      <c r="AI472" s="5"/>
      <c r="AJ472" s="5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3:45" s="3" customFormat="1" x14ac:dyDescent="0.2">
      <c r="C473" s="2"/>
      <c r="D473" s="1"/>
      <c r="E473" s="2"/>
      <c r="F473" s="1"/>
      <c r="G473" s="67"/>
      <c r="H473" s="67"/>
      <c r="AD473" s="4"/>
      <c r="AE473" s="4"/>
      <c r="AF473" s="4"/>
      <c r="AG473" s="4"/>
      <c r="AH473" s="4"/>
      <c r="AI473" s="5"/>
      <c r="AJ473" s="5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3:45" s="3" customFormat="1" x14ac:dyDescent="0.2">
      <c r="C474" s="2"/>
      <c r="D474" s="1"/>
      <c r="E474" s="2"/>
      <c r="F474" s="1"/>
      <c r="G474" s="67"/>
      <c r="H474" s="67"/>
      <c r="AD474" s="4"/>
      <c r="AE474" s="4"/>
      <c r="AF474" s="4"/>
      <c r="AG474" s="4"/>
      <c r="AH474" s="4"/>
      <c r="AI474" s="5"/>
      <c r="AJ474" s="5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3:45" s="3" customFormat="1" x14ac:dyDescent="0.2">
      <c r="C475" s="2"/>
      <c r="D475" s="1"/>
      <c r="E475" s="2"/>
      <c r="F475" s="1"/>
      <c r="G475" s="67"/>
      <c r="H475" s="67"/>
      <c r="AD475" s="4"/>
      <c r="AE475" s="4"/>
      <c r="AF475" s="4"/>
      <c r="AG475" s="4"/>
      <c r="AH475" s="4"/>
      <c r="AI475" s="5"/>
      <c r="AJ475" s="5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3:45" s="3" customFormat="1" x14ac:dyDescent="0.2">
      <c r="C476" s="2"/>
      <c r="D476" s="1"/>
      <c r="E476" s="2"/>
      <c r="F476" s="1"/>
      <c r="G476" s="67"/>
      <c r="H476" s="67"/>
      <c r="AD476" s="4"/>
      <c r="AE476" s="4"/>
      <c r="AF476" s="4"/>
      <c r="AG476" s="4"/>
      <c r="AH476" s="4"/>
      <c r="AI476" s="5"/>
      <c r="AJ476" s="5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3:45" s="3" customFormat="1" x14ac:dyDescent="0.2">
      <c r="C477" s="2"/>
      <c r="D477" s="1"/>
      <c r="E477" s="2"/>
      <c r="F477" s="1"/>
      <c r="G477" s="67"/>
      <c r="H477" s="67"/>
      <c r="AD477" s="4"/>
      <c r="AE477" s="4"/>
      <c r="AF477" s="4"/>
      <c r="AG477" s="4"/>
      <c r="AH477" s="4"/>
      <c r="AI477" s="5"/>
      <c r="AJ477" s="5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3:45" s="3" customFormat="1" x14ac:dyDescent="0.2">
      <c r="C478" s="2"/>
      <c r="D478" s="1"/>
      <c r="E478" s="2"/>
      <c r="F478" s="1"/>
      <c r="G478" s="67"/>
      <c r="H478" s="67"/>
      <c r="AD478" s="4"/>
      <c r="AE478" s="4"/>
      <c r="AF478" s="4"/>
      <c r="AG478" s="4"/>
      <c r="AH478" s="4"/>
      <c r="AI478" s="5"/>
      <c r="AJ478" s="5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3:45" s="3" customFormat="1" x14ac:dyDescent="0.2">
      <c r="C479" s="2"/>
      <c r="D479" s="1"/>
      <c r="E479" s="2"/>
      <c r="F479" s="1"/>
      <c r="G479" s="67"/>
      <c r="H479" s="67"/>
      <c r="AD479" s="4"/>
      <c r="AE479" s="4"/>
      <c r="AF479" s="4"/>
      <c r="AG479" s="4"/>
      <c r="AH479" s="4"/>
      <c r="AI479" s="5"/>
      <c r="AJ479" s="5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3:45" s="3" customFormat="1" x14ac:dyDescent="0.2">
      <c r="C480" s="2"/>
      <c r="D480" s="1"/>
      <c r="E480" s="2"/>
      <c r="F480" s="1"/>
      <c r="G480" s="67"/>
      <c r="H480" s="67"/>
      <c r="AD480" s="4"/>
      <c r="AE480" s="4"/>
      <c r="AF480" s="4"/>
      <c r="AG480" s="4"/>
      <c r="AH480" s="4"/>
      <c r="AI480" s="5"/>
      <c r="AJ480" s="5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3:45" s="3" customFormat="1" x14ac:dyDescent="0.2">
      <c r="C481" s="2"/>
      <c r="D481" s="1"/>
      <c r="E481" s="2"/>
      <c r="F481" s="1"/>
      <c r="G481" s="67"/>
      <c r="H481" s="67"/>
      <c r="AD481" s="4"/>
      <c r="AE481" s="4"/>
      <c r="AF481" s="4"/>
      <c r="AG481" s="4"/>
      <c r="AH481" s="4"/>
      <c r="AI481" s="5"/>
      <c r="AJ481" s="5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3:45" s="3" customFormat="1" x14ac:dyDescent="0.2">
      <c r="C482" s="2"/>
      <c r="D482" s="1"/>
      <c r="E482" s="2"/>
      <c r="F482" s="1"/>
      <c r="G482" s="67"/>
      <c r="H482" s="67"/>
      <c r="AD482" s="4"/>
      <c r="AE482" s="4"/>
      <c r="AF482" s="4"/>
      <c r="AG482" s="4"/>
      <c r="AH482" s="4"/>
      <c r="AI482" s="5"/>
      <c r="AJ482" s="5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3:45" s="3" customFormat="1" x14ac:dyDescent="0.2">
      <c r="C483" s="2"/>
      <c r="D483" s="1"/>
      <c r="E483" s="2"/>
      <c r="F483" s="1"/>
      <c r="G483" s="67"/>
      <c r="H483" s="67"/>
      <c r="AD483" s="4"/>
      <c r="AE483" s="4"/>
      <c r="AF483" s="4"/>
      <c r="AG483" s="4"/>
      <c r="AH483" s="4"/>
      <c r="AI483" s="5"/>
      <c r="AJ483" s="5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3:45" s="3" customFormat="1" x14ac:dyDescent="0.2">
      <c r="C484" s="2"/>
      <c r="D484" s="1"/>
      <c r="E484" s="2"/>
      <c r="F484" s="1"/>
      <c r="G484" s="67"/>
      <c r="H484" s="67"/>
      <c r="AD484" s="4"/>
      <c r="AE484" s="4"/>
      <c r="AF484" s="4"/>
      <c r="AG484" s="4"/>
      <c r="AH484" s="4"/>
      <c r="AI484" s="5"/>
      <c r="AJ484" s="5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3:45" s="3" customFormat="1" x14ac:dyDescent="0.2">
      <c r="C485" s="2"/>
      <c r="D485" s="1"/>
      <c r="E485" s="2"/>
      <c r="F485" s="1"/>
      <c r="G485" s="67"/>
      <c r="H485" s="67"/>
      <c r="AD485" s="4"/>
      <c r="AE485" s="4"/>
      <c r="AF485" s="4"/>
      <c r="AG485" s="4"/>
      <c r="AH485" s="4"/>
      <c r="AI485" s="5"/>
      <c r="AJ485" s="5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3:45" s="3" customFormat="1" x14ac:dyDescent="0.2">
      <c r="C486" s="2"/>
      <c r="D486" s="1"/>
      <c r="E486" s="2"/>
      <c r="F486" s="1"/>
      <c r="G486" s="67"/>
      <c r="H486" s="67"/>
      <c r="AD486" s="4"/>
      <c r="AE486" s="4"/>
      <c r="AF486" s="4"/>
      <c r="AG486" s="4"/>
      <c r="AH486" s="4"/>
      <c r="AI486" s="5"/>
      <c r="AJ486" s="5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3:45" s="3" customFormat="1" x14ac:dyDescent="0.2">
      <c r="C487" s="2"/>
      <c r="D487" s="1"/>
      <c r="E487" s="2"/>
      <c r="F487" s="1"/>
      <c r="G487" s="67"/>
      <c r="H487" s="67"/>
      <c r="AD487" s="4"/>
      <c r="AE487" s="4"/>
      <c r="AF487" s="4"/>
      <c r="AG487" s="4"/>
      <c r="AH487" s="4"/>
      <c r="AI487" s="5"/>
      <c r="AJ487" s="5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3:45" s="3" customFormat="1" x14ac:dyDescent="0.2">
      <c r="C488" s="2"/>
      <c r="D488" s="1"/>
      <c r="E488" s="2"/>
      <c r="F488" s="1"/>
      <c r="G488" s="67"/>
      <c r="H488" s="67"/>
      <c r="AD488" s="4"/>
      <c r="AE488" s="4"/>
      <c r="AF488" s="4"/>
      <c r="AG488" s="4"/>
      <c r="AH488" s="4"/>
      <c r="AI488" s="5"/>
      <c r="AJ488" s="5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3:45" s="3" customFormat="1" x14ac:dyDescent="0.2">
      <c r="C489" s="2"/>
      <c r="D489" s="1"/>
      <c r="E489" s="2"/>
      <c r="F489" s="1"/>
      <c r="G489" s="68"/>
      <c r="H489" s="68"/>
      <c r="AD489" s="4"/>
      <c r="AE489" s="4"/>
      <c r="AF489" s="4"/>
      <c r="AG489" s="4"/>
      <c r="AH489" s="4"/>
      <c r="AI489" s="5"/>
      <c r="AJ489" s="5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3:45" s="3" customFormat="1" x14ac:dyDescent="0.2">
      <c r="C490" s="2"/>
      <c r="D490" s="1"/>
      <c r="E490" s="2"/>
      <c r="F490" s="1"/>
      <c r="G490" s="67"/>
      <c r="H490" s="67"/>
      <c r="AD490" s="4"/>
      <c r="AE490" s="4"/>
      <c r="AF490" s="4"/>
      <c r="AG490" s="4"/>
      <c r="AH490" s="4"/>
      <c r="AI490" s="5"/>
      <c r="AJ490" s="5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3:45" s="3" customFormat="1" x14ac:dyDescent="0.2">
      <c r="C491" s="2"/>
      <c r="D491" s="1"/>
      <c r="E491" s="2"/>
      <c r="F491" s="1"/>
      <c r="G491" s="67"/>
      <c r="H491" s="67"/>
      <c r="AD491" s="4"/>
      <c r="AE491" s="4"/>
      <c r="AF491" s="4"/>
      <c r="AG491" s="4"/>
      <c r="AH491" s="4"/>
      <c r="AI491" s="5"/>
      <c r="AJ491" s="5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3:45" s="3" customFormat="1" x14ac:dyDescent="0.2">
      <c r="C492" s="2"/>
      <c r="D492" s="1"/>
      <c r="E492" s="2"/>
      <c r="F492" s="1"/>
      <c r="G492" s="67"/>
      <c r="H492" s="67"/>
      <c r="AD492" s="4"/>
      <c r="AE492" s="4"/>
      <c r="AF492" s="4"/>
      <c r="AG492" s="4"/>
      <c r="AH492" s="4"/>
      <c r="AI492" s="5"/>
      <c r="AJ492" s="5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3:45" s="3" customFormat="1" x14ac:dyDescent="0.2">
      <c r="C493" s="2"/>
      <c r="D493" s="1"/>
      <c r="E493" s="2"/>
      <c r="F493" s="1"/>
      <c r="G493" s="67"/>
      <c r="H493" s="67"/>
      <c r="AD493" s="4"/>
      <c r="AE493" s="4"/>
      <c r="AF493" s="4"/>
      <c r="AG493" s="4"/>
      <c r="AH493" s="4"/>
      <c r="AI493" s="5"/>
      <c r="AJ493" s="5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3:45" s="3" customFormat="1" x14ac:dyDescent="0.2">
      <c r="C494" s="2"/>
      <c r="D494" s="1"/>
      <c r="E494" s="2"/>
      <c r="F494" s="1"/>
      <c r="G494" s="67"/>
      <c r="H494" s="67"/>
      <c r="AD494" s="4"/>
      <c r="AE494" s="4"/>
      <c r="AF494" s="4"/>
      <c r="AG494" s="4"/>
      <c r="AH494" s="4"/>
      <c r="AI494" s="5"/>
      <c r="AJ494" s="5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3:45" s="3" customFormat="1" x14ac:dyDescent="0.2">
      <c r="C495" s="2"/>
      <c r="D495" s="1"/>
      <c r="E495" s="2"/>
      <c r="F495" s="1"/>
      <c r="G495" s="67"/>
      <c r="H495" s="67"/>
      <c r="AD495" s="4"/>
      <c r="AE495" s="4"/>
      <c r="AF495" s="4"/>
      <c r="AG495" s="4"/>
      <c r="AH495" s="4"/>
      <c r="AI495" s="5"/>
      <c r="AJ495" s="5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3:45" s="3" customFormat="1" x14ac:dyDescent="0.2">
      <c r="C496" s="2"/>
      <c r="D496" s="1"/>
      <c r="E496" s="2"/>
      <c r="F496" s="1"/>
      <c r="G496" s="67"/>
      <c r="H496" s="67"/>
      <c r="AD496" s="4"/>
      <c r="AE496" s="4"/>
      <c r="AF496" s="4"/>
      <c r="AG496" s="4"/>
      <c r="AH496" s="4"/>
      <c r="AI496" s="5"/>
      <c r="AJ496" s="5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3:45" s="3" customFormat="1" x14ac:dyDescent="0.2">
      <c r="C497" s="2"/>
      <c r="D497" s="1"/>
      <c r="E497" s="2"/>
      <c r="F497" s="1"/>
      <c r="G497" s="67"/>
      <c r="H497" s="67"/>
      <c r="AD497" s="4"/>
      <c r="AE497" s="4"/>
      <c r="AF497" s="4"/>
      <c r="AG497" s="4"/>
      <c r="AH497" s="4"/>
      <c r="AI497" s="5"/>
      <c r="AJ497" s="5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3:45" s="3" customFormat="1" x14ac:dyDescent="0.2">
      <c r="C498" s="2"/>
      <c r="D498" s="1"/>
      <c r="E498" s="2"/>
      <c r="F498" s="1"/>
      <c r="G498" s="67"/>
      <c r="H498" s="67"/>
      <c r="AD498" s="4"/>
      <c r="AE498" s="4"/>
      <c r="AF498" s="4"/>
      <c r="AG498" s="4"/>
      <c r="AH498" s="4"/>
      <c r="AI498" s="5"/>
      <c r="AJ498" s="5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3:45" s="3" customFormat="1" x14ac:dyDescent="0.2">
      <c r="C499" s="2"/>
      <c r="D499" s="1"/>
      <c r="E499" s="2"/>
      <c r="F499" s="1"/>
      <c r="G499" s="67"/>
      <c r="H499" s="67"/>
      <c r="AD499" s="4"/>
      <c r="AE499" s="4"/>
      <c r="AF499" s="4"/>
      <c r="AG499" s="4"/>
      <c r="AH499" s="4"/>
      <c r="AI499" s="5"/>
      <c r="AJ499" s="5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3:45" s="3" customFormat="1" x14ac:dyDescent="0.2">
      <c r="C500" s="2"/>
      <c r="D500" s="1"/>
      <c r="E500" s="2"/>
      <c r="F500" s="1"/>
      <c r="G500" s="67"/>
      <c r="H500" s="67"/>
      <c r="AD500" s="4"/>
      <c r="AE500" s="4"/>
      <c r="AF500" s="4"/>
      <c r="AG500" s="4"/>
      <c r="AH500" s="4"/>
      <c r="AI500" s="5"/>
      <c r="AJ500" s="5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3:45" s="3" customFormat="1" x14ac:dyDescent="0.2">
      <c r="C501" s="2"/>
      <c r="D501" s="1"/>
      <c r="E501" s="2"/>
      <c r="F501" s="1"/>
      <c r="G501" s="67"/>
      <c r="H501" s="67"/>
      <c r="AD501" s="4"/>
      <c r="AE501" s="4"/>
      <c r="AF501" s="4"/>
      <c r="AG501" s="4"/>
      <c r="AH501" s="4"/>
      <c r="AI501" s="5"/>
      <c r="AJ501" s="5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3:45" s="3" customFormat="1" x14ac:dyDescent="0.2">
      <c r="C502" s="2"/>
      <c r="D502" s="1"/>
      <c r="E502" s="2"/>
      <c r="F502" s="1"/>
      <c r="G502" s="67"/>
      <c r="H502" s="67"/>
      <c r="AD502" s="4"/>
      <c r="AE502" s="4"/>
      <c r="AF502" s="4"/>
      <c r="AG502" s="4"/>
      <c r="AH502" s="4"/>
      <c r="AI502" s="5"/>
      <c r="AJ502" s="5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3:45" s="3" customFormat="1" x14ac:dyDescent="0.2">
      <c r="C503" s="2"/>
      <c r="D503" s="1"/>
      <c r="E503" s="2"/>
      <c r="F503" s="1"/>
      <c r="G503" s="67"/>
      <c r="H503" s="67"/>
      <c r="AD503" s="4"/>
      <c r="AE503" s="4"/>
      <c r="AF503" s="4"/>
      <c r="AG503" s="4"/>
      <c r="AH503" s="4"/>
      <c r="AI503" s="5"/>
      <c r="AJ503" s="5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3:45" s="3" customFormat="1" x14ac:dyDescent="0.2">
      <c r="C504" s="2"/>
      <c r="D504" s="1"/>
      <c r="E504" s="2"/>
      <c r="F504" s="1"/>
      <c r="G504" s="67"/>
      <c r="H504" s="67"/>
      <c r="AD504" s="4"/>
      <c r="AE504" s="4"/>
      <c r="AF504" s="4"/>
      <c r="AG504" s="4"/>
      <c r="AH504" s="4"/>
      <c r="AI504" s="5"/>
      <c r="AJ504" s="5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3:45" s="3" customFormat="1" x14ac:dyDescent="0.2">
      <c r="C505" s="2"/>
      <c r="D505" s="1"/>
      <c r="E505" s="2"/>
      <c r="F505" s="1"/>
      <c r="G505" s="67"/>
      <c r="H505" s="67"/>
      <c r="AD505" s="4"/>
      <c r="AE505" s="4"/>
      <c r="AF505" s="4"/>
      <c r="AG505" s="4"/>
      <c r="AH505" s="4"/>
      <c r="AI505" s="5"/>
      <c r="AJ505" s="5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3:45" s="3" customFormat="1" x14ac:dyDescent="0.2">
      <c r="C506" s="2"/>
      <c r="D506" s="1"/>
      <c r="E506" s="2"/>
      <c r="F506" s="1"/>
      <c r="G506" s="68"/>
      <c r="H506" s="68"/>
      <c r="AD506" s="4"/>
      <c r="AE506" s="4"/>
      <c r="AF506" s="4"/>
      <c r="AG506" s="4"/>
      <c r="AH506" s="4"/>
      <c r="AI506" s="5"/>
      <c r="AJ506" s="5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3:45" s="3" customFormat="1" x14ac:dyDescent="0.2">
      <c r="C507" s="2"/>
      <c r="D507" s="1"/>
      <c r="E507" s="2"/>
      <c r="F507" s="1"/>
      <c r="G507" s="67"/>
      <c r="H507" s="67"/>
      <c r="AD507" s="4"/>
      <c r="AE507" s="4"/>
      <c r="AF507" s="4"/>
      <c r="AG507" s="4"/>
      <c r="AH507" s="4"/>
      <c r="AI507" s="5"/>
      <c r="AJ507" s="5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3:45" s="3" customFormat="1" x14ac:dyDescent="0.2">
      <c r="C508" s="2"/>
      <c r="D508" s="1"/>
      <c r="E508" s="2"/>
      <c r="F508" s="1"/>
      <c r="G508" s="67"/>
      <c r="H508" s="67"/>
      <c r="AD508" s="4"/>
      <c r="AE508" s="4"/>
      <c r="AF508" s="4"/>
      <c r="AG508" s="4"/>
      <c r="AH508" s="4"/>
      <c r="AI508" s="5"/>
      <c r="AJ508" s="5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3:45" s="3" customFormat="1" x14ac:dyDescent="0.2">
      <c r="C509" s="2"/>
      <c r="D509" s="1"/>
      <c r="E509" s="2"/>
      <c r="F509" s="1"/>
      <c r="G509" s="67"/>
      <c r="H509" s="67"/>
      <c r="AD509" s="4"/>
      <c r="AE509" s="4"/>
      <c r="AF509" s="4"/>
      <c r="AG509" s="4"/>
      <c r="AH509" s="4"/>
      <c r="AI509" s="5"/>
      <c r="AJ509" s="5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3:45" s="3" customFormat="1" x14ac:dyDescent="0.2">
      <c r="C510" s="2"/>
      <c r="D510" s="1"/>
      <c r="E510" s="2"/>
      <c r="F510" s="1"/>
      <c r="G510" s="67"/>
      <c r="H510" s="67"/>
      <c r="AD510" s="4"/>
      <c r="AE510" s="4"/>
      <c r="AF510" s="4"/>
      <c r="AG510" s="4"/>
      <c r="AH510" s="4"/>
      <c r="AI510" s="5"/>
      <c r="AJ510" s="5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3:45" s="3" customFormat="1" x14ac:dyDescent="0.2">
      <c r="C511" s="2"/>
      <c r="D511" s="1"/>
      <c r="E511" s="2"/>
      <c r="F511" s="1"/>
      <c r="G511" s="67"/>
      <c r="H511" s="67"/>
      <c r="AD511" s="4"/>
      <c r="AE511" s="4"/>
      <c r="AF511" s="4"/>
      <c r="AG511" s="4"/>
      <c r="AH511" s="4"/>
      <c r="AI511" s="5"/>
      <c r="AJ511" s="5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3:45" s="3" customFormat="1" x14ac:dyDescent="0.2">
      <c r="C512" s="2"/>
      <c r="D512" s="1"/>
      <c r="E512" s="2"/>
      <c r="F512" s="1"/>
      <c r="G512" s="67"/>
      <c r="H512" s="67"/>
      <c r="AD512" s="4"/>
      <c r="AE512" s="4"/>
      <c r="AF512" s="4"/>
      <c r="AG512" s="4"/>
      <c r="AH512" s="4"/>
      <c r="AI512" s="5"/>
      <c r="AJ512" s="5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s="3" customFormat="1" x14ac:dyDescent="0.2">
      <c r="C513" s="2"/>
      <c r="D513" s="1"/>
      <c r="E513" s="2"/>
      <c r="F513" s="1"/>
      <c r="G513" s="67"/>
      <c r="H513" s="67"/>
      <c r="AD513" s="4"/>
      <c r="AE513" s="4"/>
      <c r="AF513" s="4"/>
      <c r="AG513" s="4"/>
      <c r="AH513" s="4"/>
      <c r="AI513" s="5"/>
      <c r="AJ513" s="5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s="3" customFormat="1" x14ac:dyDescent="0.2">
      <c r="C514" s="2"/>
      <c r="D514" s="1"/>
      <c r="E514" s="2"/>
      <c r="F514" s="1"/>
      <c r="G514" s="67"/>
      <c r="H514" s="67"/>
      <c r="AD514" s="4"/>
      <c r="AE514" s="4"/>
      <c r="AF514" s="4"/>
      <c r="AG514" s="4"/>
      <c r="AH514" s="4"/>
      <c r="AI514" s="5"/>
      <c r="AJ514" s="5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s="3" customFormat="1" x14ac:dyDescent="0.2">
      <c r="C515" s="2"/>
      <c r="D515" s="1"/>
      <c r="E515" s="2"/>
      <c r="F515" s="1"/>
      <c r="G515" s="67"/>
      <c r="H515" s="67"/>
      <c r="AD515" s="4"/>
      <c r="AE515" s="4"/>
      <c r="AF515" s="4"/>
      <c r="AG515" s="4"/>
      <c r="AH515" s="4"/>
      <c r="AI515" s="5"/>
      <c r="AJ515" s="5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s="3" customFormat="1" x14ac:dyDescent="0.2">
      <c r="C516" s="2"/>
      <c r="D516" s="1"/>
      <c r="E516" s="2"/>
      <c r="F516" s="1"/>
      <c r="G516" s="67"/>
      <c r="H516" s="67"/>
      <c r="AD516" s="4"/>
      <c r="AE516" s="4"/>
      <c r="AF516" s="4"/>
      <c r="AG516" s="4"/>
      <c r="AH516" s="4"/>
      <c r="AI516" s="5"/>
      <c r="AJ516" s="5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s="3" customFormat="1" x14ac:dyDescent="0.2">
      <c r="C517" s="2"/>
      <c r="D517" s="1"/>
      <c r="E517" s="2"/>
      <c r="F517" s="1"/>
      <c r="G517" s="67"/>
      <c r="H517" s="67"/>
      <c r="AD517" s="4"/>
      <c r="AE517" s="4"/>
      <c r="AF517" s="4"/>
      <c r="AG517" s="4"/>
      <c r="AH517" s="4"/>
      <c r="AI517" s="5"/>
      <c r="AJ517" s="5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s="3" customFormat="1" x14ac:dyDescent="0.2">
      <c r="C518" s="2"/>
      <c r="D518" s="1"/>
      <c r="E518" s="2"/>
      <c r="F518" s="1"/>
      <c r="G518" s="67"/>
      <c r="H518" s="67"/>
      <c r="AD518" s="4"/>
      <c r="AE518" s="4"/>
      <c r="AF518" s="4"/>
      <c r="AG518" s="4"/>
      <c r="AH518" s="4"/>
      <c r="AI518" s="5"/>
      <c r="AJ518" s="5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s="3" customFormat="1" x14ac:dyDescent="0.2">
      <c r="C519" s="2"/>
      <c r="D519" s="1"/>
      <c r="E519" s="2"/>
      <c r="F519" s="1"/>
      <c r="G519" s="67"/>
      <c r="H519" s="67"/>
      <c r="AD519" s="4"/>
      <c r="AE519" s="4"/>
      <c r="AF519" s="4"/>
      <c r="AG519" s="4"/>
      <c r="AH519" s="4"/>
      <c r="AI519" s="5"/>
      <c r="AJ519" s="5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s="3" customFormat="1" x14ac:dyDescent="0.2">
      <c r="C520" s="2"/>
      <c r="D520" s="1"/>
      <c r="E520" s="2"/>
      <c r="F520" s="1"/>
      <c r="G520" s="68"/>
      <c r="H520" s="68"/>
      <c r="AD520" s="4"/>
      <c r="AE520" s="4"/>
      <c r="AF520" s="4"/>
      <c r="AG520" s="4"/>
      <c r="AH520" s="4"/>
      <c r="AI520" s="5"/>
      <c r="AJ520" s="5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s="3" customFormat="1" x14ac:dyDescent="0.2">
      <c r="C521" s="2"/>
      <c r="D521" s="1"/>
      <c r="E521" s="2"/>
      <c r="F521" s="1"/>
      <c r="G521" s="68"/>
      <c r="H521" s="68"/>
      <c r="AD521" s="4"/>
      <c r="AE521" s="4"/>
      <c r="AF521" s="4"/>
      <c r="AG521" s="4"/>
      <c r="AH521" s="4"/>
      <c r="AI521" s="5"/>
      <c r="AJ521" s="5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s="3" customFormat="1" x14ac:dyDescent="0.2">
      <c r="C522" s="2"/>
      <c r="D522" s="1"/>
      <c r="E522" s="2"/>
      <c r="F522" s="1"/>
      <c r="G522" s="67"/>
      <c r="H522" s="67"/>
      <c r="AD522" s="4"/>
      <c r="AE522" s="4"/>
      <c r="AF522" s="4"/>
      <c r="AG522" s="4"/>
      <c r="AH522" s="4"/>
      <c r="AI522" s="5"/>
      <c r="AJ522" s="5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s="3" customFormat="1" x14ac:dyDescent="0.2">
      <c r="C523" s="2"/>
      <c r="D523" s="1"/>
      <c r="E523" s="2"/>
      <c r="F523" s="1"/>
      <c r="G523" s="67"/>
      <c r="H523" s="67"/>
      <c r="AD523" s="4"/>
      <c r="AE523" s="4"/>
      <c r="AF523" s="4"/>
      <c r="AG523" s="4"/>
      <c r="AH523" s="4"/>
      <c r="AI523" s="5"/>
      <c r="AJ523" s="5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s="3" customFormat="1" x14ac:dyDescent="0.2">
      <c r="C524" s="2"/>
      <c r="D524" s="1"/>
      <c r="E524" s="2"/>
      <c r="F524" s="1"/>
      <c r="G524" s="68"/>
      <c r="H524" s="68"/>
      <c r="AD524" s="4"/>
      <c r="AE524" s="4"/>
      <c r="AF524" s="4"/>
      <c r="AG524" s="4"/>
      <c r="AH524" s="4"/>
      <c r="AI524" s="5"/>
      <c r="AJ524" s="5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s="3" customFormat="1" x14ac:dyDescent="0.2">
      <c r="C525" s="2"/>
      <c r="D525" s="1"/>
      <c r="E525" s="2"/>
      <c r="F525" s="1"/>
      <c r="G525" s="67"/>
      <c r="H525" s="67"/>
      <c r="AD525" s="4"/>
      <c r="AE525" s="4"/>
      <c r="AF525" s="4"/>
      <c r="AG525" s="4"/>
      <c r="AH525" s="4"/>
      <c r="AI525" s="5"/>
      <c r="AJ525" s="5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s="3" customFormat="1" x14ac:dyDescent="0.2">
      <c r="C526" s="2"/>
      <c r="D526" s="1"/>
      <c r="E526" s="2"/>
      <c r="F526" s="1"/>
      <c r="G526" s="67"/>
      <c r="H526" s="67"/>
      <c r="AD526" s="4"/>
      <c r="AE526" s="4"/>
      <c r="AF526" s="4"/>
      <c r="AG526" s="4"/>
      <c r="AH526" s="4"/>
      <c r="AI526" s="5"/>
      <c r="AJ526" s="5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s="3" customFormat="1" x14ac:dyDescent="0.2">
      <c r="C527" s="2"/>
      <c r="D527" s="1"/>
      <c r="E527" s="2"/>
      <c r="F527" s="1"/>
      <c r="G527" s="67"/>
      <c r="H527" s="67"/>
      <c r="AD527" s="4"/>
      <c r="AE527" s="4"/>
      <c r="AF527" s="4"/>
      <c r="AG527" s="4"/>
      <c r="AH527" s="4"/>
      <c r="AI527" s="5"/>
      <c r="AJ527" s="5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s="3" customFormat="1" x14ac:dyDescent="0.2">
      <c r="A528" s="1"/>
      <c r="B528" s="1"/>
      <c r="C528" s="2"/>
      <c r="D528" s="1"/>
      <c r="E528" s="2"/>
      <c r="F528" s="1"/>
      <c r="G528" s="67"/>
      <c r="H528" s="67"/>
      <c r="AD528" s="4"/>
      <c r="AE528" s="4"/>
      <c r="AF528" s="4"/>
      <c r="AG528" s="4"/>
      <c r="AH528" s="4"/>
      <c r="AI528" s="5"/>
      <c r="AJ528" s="5"/>
      <c r="AK528" s="1"/>
      <c r="AL528" s="1"/>
      <c r="AM528" s="1"/>
      <c r="AN528" s="1"/>
      <c r="AO528" s="1"/>
      <c r="AP528" s="1"/>
      <c r="AQ528" s="1"/>
      <c r="AR528" s="1"/>
      <c r="AS528" s="1"/>
    </row>
  </sheetData>
  <autoFilter ref="A12:AL304" xr:uid="{00000000-0009-0000-0000-000000000000}"/>
  <mergeCells count="79">
    <mergeCell ref="AE7:AF7"/>
    <mergeCell ref="C8:C11"/>
    <mergeCell ref="D8:D11"/>
    <mergeCell ref="E8:E11"/>
    <mergeCell ref="F8:F11"/>
    <mergeCell ref="G8:G11"/>
    <mergeCell ref="H8:H11"/>
    <mergeCell ref="I8:I11"/>
    <mergeCell ref="J8:K10"/>
    <mergeCell ref="AD8:AG8"/>
    <mergeCell ref="M9:M11"/>
    <mergeCell ref="L8:M8"/>
    <mergeCell ref="C2:AG2"/>
    <mergeCell ref="D3:M3"/>
    <mergeCell ref="AD3:AG3"/>
    <mergeCell ref="D4:N4"/>
    <mergeCell ref="D5:K5"/>
    <mergeCell ref="X8:Y8"/>
    <mergeCell ref="Z8:AA8"/>
    <mergeCell ref="AB8:AC8"/>
    <mergeCell ref="T8:U8"/>
    <mergeCell ref="V8:W8"/>
    <mergeCell ref="N8:O8"/>
    <mergeCell ref="P8:Q8"/>
    <mergeCell ref="R8:S8"/>
    <mergeCell ref="D6:AG6"/>
    <mergeCell ref="C7:K7"/>
    <mergeCell ref="U9:U11"/>
    <mergeCell ref="W9:W11"/>
    <mergeCell ref="AK10:AK12"/>
    <mergeCell ref="AD9:AD11"/>
    <mergeCell ref="AE9:AE11"/>
    <mergeCell ref="AF9:AF11"/>
    <mergeCell ref="AG9:AG11"/>
    <mergeCell ref="X10:X11"/>
    <mergeCell ref="Z10:Z11"/>
    <mergeCell ref="AB10:AB11"/>
    <mergeCell ref="AJ10:AJ12"/>
    <mergeCell ref="V296:V297"/>
    <mergeCell ref="W296:W297"/>
    <mergeCell ref="X296:X297"/>
    <mergeCell ref="Y296:Y297"/>
    <mergeCell ref="Y9:Y11"/>
    <mergeCell ref="V10:V11"/>
    <mergeCell ref="AA9:AA11"/>
    <mergeCell ref="AC9:AC11"/>
    <mergeCell ref="Z296:Z297"/>
    <mergeCell ref="AA296:AA297"/>
    <mergeCell ref="AB296:AB297"/>
    <mergeCell ref="AC296:AC297"/>
    <mergeCell ref="L10:L11"/>
    <mergeCell ref="N10:N11"/>
    <mergeCell ref="P10:P11"/>
    <mergeCell ref="R10:R11"/>
    <mergeCell ref="T10:T11"/>
    <mergeCell ref="S9:S11"/>
    <mergeCell ref="O9:O11"/>
    <mergeCell ref="Q9:Q11"/>
    <mergeCell ref="L296:L297"/>
    <mergeCell ref="M296:M297"/>
    <mergeCell ref="C303:AG303"/>
    <mergeCell ref="C297:F297"/>
    <mergeCell ref="AD296:AD297"/>
    <mergeCell ref="N296:N297"/>
    <mergeCell ref="O296:O297"/>
    <mergeCell ref="P296:P297"/>
    <mergeCell ref="Q296:Q297"/>
    <mergeCell ref="R296:R297"/>
    <mergeCell ref="S296:S297"/>
    <mergeCell ref="AE296:AE297"/>
    <mergeCell ref="AF296:AF297"/>
    <mergeCell ref="T296:T297"/>
    <mergeCell ref="U296:U297"/>
    <mergeCell ref="AG296:AG297"/>
    <mergeCell ref="C296:F296"/>
    <mergeCell ref="C299:D299"/>
    <mergeCell ref="I296:I297"/>
    <mergeCell ref="J296:J297"/>
    <mergeCell ref="K296:K297"/>
  </mergeCells>
  <conditionalFormatting sqref="AF123:AF130 AF168:AF176 AF180:AF206 AF209:AF210 AF276:AF287 AF291:AF295 AF13:AF105 AF136:AF148 AF150:AF166">
    <cfRule type="cellIs" dxfId="487" priority="494" operator="lessThan">
      <formula>0</formula>
    </cfRule>
  </conditionalFormatting>
  <conditionalFormatting sqref="AF123:AF130 AF168:AF176 AF180:AF206 AF209:AF210 AF276:AF287 AF291:AF295 AF13:AF105 AF136:AF148 AF150:AF166">
    <cfRule type="cellIs" dxfId="486" priority="493" operator="lessThan">
      <formula>0</formula>
    </cfRule>
  </conditionalFormatting>
  <conditionalFormatting sqref="C14:M14">
    <cfRule type="expression" dxfId="485" priority="485">
      <formula>$A14="Advindo"</formula>
    </cfRule>
    <cfRule type="expression" dxfId="484" priority="486">
      <formula>$A14="Ñ Plan s/desconto"</formula>
    </cfRule>
    <cfRule type="expression" dxfId="483" priority="487">
      <formula>$A14="Ñ Plan c/desconto"</formula>
    </cfRule>
    <cfRule type="expression" dxfId="482" priority="488">
      <formula>$A14="Família"</formula>
    </cfRule>
  </conditionalFormatting>
  <conditionalFormatting sqref="C13:M13 C123:N130 C168:N176 C180:N206 C209:N210 C276:H278 J276:J278 I276:I287 K276:N287 C283:H284 J283:J284 C291:N295 P291:P295 P276:P287 P209:P210 P180:P206 P168:P176 P123:P130 C15:N105 P15:P105 R15:R105 R123:R130 R168:R176 R180:R206 R209:R210 R276:R287 R291:R295 T291:T295 T276:T287 T209:T210 T180:T206 T168:T176 T123:T130 T15:T105 V15:V105 V123:V130 V168:V176 V180:V206 V209:V210 V276:V287 V291:V295 X291:X295 X276:X287 X209:X210 X180:X206 X168:X176 X123:X130 X15:X105 Z16:Z105 Z123:Z130 Z168:Z176 Z180:Z206 Z209:Z210 Z276:Z287 Z291:Z295 AB291:AB295 AB276:AB287 AB209:AB210 AB180:AB206 AB168:AB176 AB123:AB130 AB15:AB105 C136:N148 P136:P148 O15:O118 R136:R148 Q15:Q118 T136:T148 S15:S118 V136:V148 U15:U118 X136:X148 W15:W118 Z136:Z148 Y15:Y118 AB136:AB148 AA15:AA118 C150:N166 P150:P166 R150:R166 T150:T166 V150:V166 X150:X166 Z150:Z166 AB150:AB166 AA123:AA295 Y123:Y295 W123:W295 U123:U295 S123:S295 Q123:Q295 O123:O295 AE15:AH18 AC15:AC118 N13:AH14 AD19:AG19 AD20:AH118 AC123:AH295 C119:AG122">
    <cfRule type="expression" dxfId="481" priority="484">
      <formula>$A13="Plan revisado"</formula>
    </cfRule>
    <cfRule type="expression" dxfId="480" priority="489">
      <formula>$A13="Advindo"</formula>
    </cfRule>
    <cfRule type="expression" dxfId="479" priority="490">
      <formula>$A13="Ñ Plan s/desconto"</formula>
    </cfRule>
    <cfRule type="expression" dxfId="478" priority="491">
      <formula>$A13="Ñ Plan c/desconto"</formula>
    </cfRule>
    <cfRule type="expression" dxfId="477" priority="492">
      <formula>$A13="Família"</formula>
    </cfRule>
  </conditionalFormatting>
  <conditionalFormatting sqref="C123:N130 C168:N176 C180:N206 C209:N210 C276:H278 J276:J278 I276:I287 K276:N287 C283:H284 J283:J284 C291:N295 P291:P295 P276:P287 P209:P210 P180:P206 P168:P176 P123:P130 C15:N105 P15:P105 R15:R105 R123:R130 R168:R176 R180:R206 R209:R210 R276:R287 R291:R295 T291:T295 T276:T287 T209:T210 T180:T206 T168:T176 T123:T130 T15:T105 V15:V105 V123:V130 V168:V176 V180:V206 V209:V210 V276:V287 V291:V295 X291:X295 X276:X287 X209:X210 X180:X206 X168:X176 X123:X130 X15:X105 Z16:Z105 Z123:Z130 Z168:Z176 Z180:Z206 Z209:Z210 Z276:Z287 Z291:Z295 AB291:AB295 AB276:AB287 AB209:AB210 AB180:AB206 AB168:AB176 AB123:AB130 AB15:AB105 C136:N148 P136:P148 O15:O118 R136:R148 Q15:Q118 T136:T148 S15:S118 V136:V148 U15:U118 X136:X148 W15:W118 Z136:Z148 Y15:Y118 AB136:AB148 AA15:AA118 C150:N166 P150:P166 R150:R166 T150:T166 V150:V166 X150:X166 Z150:Z166 AB150:AB166 AA123:AA295 Y123:Y295 W123:W295 U123:U295 S123:S295 Q123:Q295 O123:O295 AE15:AH18 AC15:AC118 C13:AH14 AD19:AG19 AD20:AH118 AC123:AH295 C119:AG122">
    <cfRule type="expression" dxfId="476" priority="483">
      <formula>$A13="Plan c/desc s/reajuste"</formula>
    </cfRule>
  </conditionalFormatting>
  <conditionalFormatting sqref="C285:H287 J285:J287">
    <cfRule type="expression" dxfId="475" priority="478">
      <formula>$A285="Plan revisado"</formula>
    </cfRule>
    <cfRule type="expression" dxfId="474" priority="479">
      <formula>$A285="Advindo"</formula>
    </cfRule>
    <cfRule type="expression" dxfId="473" priority="480">
      <formula>$A285="Ñ Plan s/desconto"</formula>
    </cfRule>
    <cfRule type="expression" dxfId="472" priority="481">
      <formula>$A285="Ñ Plan c/desconto"</formula>
    </cfRule>
    <cfRule type="expression" dxfId="471" priority="482">
      <formula>$A285="Família"</formula>
    </cfRule>
  </conditionalFormatting>
  <conditionalFormatting sqref="C285:H287 J285:J287">
    <cfRule type="expression" dxfId="470" priority="477">
      <formula>$A285="Plan c/desc s/reajuste"</formula>
    </cfRule>
  </conditionalFormatting>
  <conditionalFormatting sqref="C279:H282 J279:J282">
    <cfRule type="expression" dxfId="469" priority="472">
      <formula>$A279="Plan revisado"</formula>
    </cfRule>
    <cfRule type="expression" dxfId="468" priority="473">
      <formula>$A279="Advindo"</formula>
    </cfRule>
    <cfRule type="expression" dxfId="467" priority="474">
      <formula>$A279="Ñ Plan s/desconto"</formula>
    </cfRule>
    <cfRule type="expression" dxfId="466" priority="475">
      <formula>$A279="Ñ Plan c/desconto"</formula>
    </cfRule>
    <cfRule type="expression" dxfId="465" priority="476">
      <formula>$A279="Família"</formula>
    </cfRule>
  </conditionalFormatting>
  <conditionalFormatting sqref="C279:H282 J279:J282">
    <cfRule type="expression" dxfId="464" priority="471">
      <formula>$A279="Plan c/desc s/reajuste"</formula>
    </cfRule>
  </conditionalFormatting>
  <conditionalFormatting sqref="AF106:AF107 AF115:AF118">
    <cfRule type="cellIs" dxfId="463" priority="470" operator="lessThan">
      <formula>0</formula>
    </cfRule>
  </conditionalFormatting>
  <conditionalFormatting sqref="AF106:AF107 AF115:AF118">
    <cfRule type="cellIs" dxfId="462" priority="469" operator="lessThan">
      <formula>0</formula>
    </cfRule>
  </conditionalFormatting>
  <conditionalFormatting sqref="C106:N107 C115:N118 P115:P118 P106:P107 R106:R107 R115:R118 T115:T118 T106:T107 V106:V107 V115:V118 X115:X118 X106:X107 Z106:Z107 Z115:Z118 AB115:AB118 AB106:AB107">
    <cfRule type="expression" dxfId="461" priority="464">
      <formula>$A106="Plan revisado"</formula>
    </cfRule>
    <cfRule type="expression" dxfId="460" priority="465">
      <formula>$A106="Advindo"</formula>
    </cfRule>
    <cfRule type="expression" dxfId="459" priority="466">
      <formula>$A106="Ñ Plan s/desconto"</formula>
    </cfRule>
    <cfRule type="expression" dxfId="458" priority="467">
      <formula>$A106="Ñ Plan c/desconto"</formula>
    </cfRule>
    <cfRule type="expression" dxfId="457" priority="468">
      <formula>$A106="Família"</formula>
    </cfRule>
  </conditionalFormatting>
  <conditionalFormatting sqref="C106:N107 C115:N118 P115:P118 P106:P107 R106:R107 R115:R118 T115:T118 T106:T107 V106:V107 V115:V118 X115:X118 X106:X107 Z106:Z107 Z115:Z118 AB115:AB118 AB106:AB107">
    <cfRule type="expression" dxfId="456" priority="463">
      <formula>$A106="Plan c/desc s/reajuste"</formula>
    </cfRule>
  </conditionalFormatting>
  <conditionalFormatting sqref="AF108:AF112">
    <cfRule type="cellIs" dxfId="455" priority="462" operator="lessThan">
      <formula>0</formula>
    </cfRule>
  </conditionalFormatting>
  <conditionalFormatting sqref="AF108:AF112">
    <cfRule type="cellIs" dxfId="454" priority="461" operator="lessThan">
      <formula>0</formula>
    </cfRule>
  </conditionalFormatting>
  <conditionalFormatting sqref="C108:N112 P108:P112 R108:R112 T108:T112 V108:V112 X108:X112 Z108:Z112 AB108:AB112">
    <cfRule type="expression" dxfId="453" priority="456">
      <formula>$A108="Plan revisado"</formula>
    </cfRule>
    <cfRule type="expression" dxfId="452" priority="457">
      <formula>$A108="Advindo"</formula>
    </cfRule>
    <cfRule type="expression" dxfId="451" priority="458">
      <formula>$A108="Ñ Plan s/desconto"</formula>
    </cfRule>
    <cfRule type="expression" dxfId="450" priority="459">
      <formula>$A108="Ñ Plan c/desconto"</formula>
    </cfRule>
    <cfRule type="expression" dxfId="449" priority="460">
      <formula>$A108="Família"</formula>
    </cfRule>
  </conditionalFormatting>
  <conditionalFormatting sqref="C108:N112 P108:P112 R108:R112 T108:T112 V108:V112 X108:X112 Z108:Z112 AB108:AB112">
    <cfRule type="expression" dxfId="448" priority="455">
      <formula>$A108="Plan c/desc s/reajuste"</formula>
    </cfRule>
  </conditionalFormatting>
  <conditionalFormatting sqref="AF113:AF114">
    <cfRule type="cellIs" dxfId="447" priority="454" operator="lessThan">
      <formula>0</formula>
    </cfRule>
  </conditionalFormatting>
  <conditionalFormatting sqref="AF113:AF114">
    <cfRule type="cellIs" dxfId="446" priority="453" operator="lessThan">
      <formula>0</formula>
    </cfRule>
  </conditionalFormatting>
  <conditionalFormatting sqref="C113:N114 P113:P114 R113:R114 T113:T114 V113:V114 X113:X114 Z113:Z114 AB113:AB114">
    <cfRule type="expression" dxfId="445" priority="448">
      <formula>$A113="Plan revisado"</formula>
    </cfRule>
    <cfRule type="expression" dxfId="444" priority="449">
      <formula>$A113="Advindo"</formula>
    </cfRule>
    <cfRule type="expression" dxfId="443" priority="450">
      <formula>$A113="Ñ Plan s/desconto"</formula>
    </cfRule>
    <cfRule type="expression" dxfId="442" priority="451">
      <formula>$A113="Ñ Plan c/desconto"</formula>
    </cfRule>
    <cfRule type="expression" dxfId="441" priority="452">
      <formula>$A113="Família"</formula>
    </cfRule>
  </conditionalFormatting>
  <conditionalFormatting sqref="C113:N114 P113:P114 R113:R114 T113:T114 V113:V114 X113:X114 Z113:Z114 AB113:AB114">
    <cfRule type="expression" dxfId="440" priority="447">
      <formula>$A113="Plan c/desc s/reajuste"</formula>
    </cfRule>
  </conditionalFormatting>
  <conditionalFormatting sqref="AF131:AF135">
    <cfRule type="cellIs" dxfId="439" priority="446" operator="lessThan">
      <formula>0</formula>
    </cfRule>
  </conditionalFormatting>
  <conditionalFormatting sqref="AF131:AF135">
    <cfRule type="cellIs" dxfId="438" priority="445" operator="lessThan">
      <formula>0</formula>
    </cfRule>
  </conditionalFormatting>
  <conditionalFormatting sqref="C131:N135 P131:P135 R131:R135 T131:T135 V131:V135 X131:X135 Z131:Z135 AB131:AB135">
    <cfRule type="expression" dxfId="437" priority="440">
      <formula>$A131="Plan revisado"</formula>
    </cfRule>
    <cfRule type="expression" dxfId="436" priority="441">
      <formula>$A131="Advindo"</formula>
    </cfRule>
    <cfRule type="expression" dxfId="435" priority="442">
      <formula>$A131="Ñ Plan s/desconto"</formula>
    </cfRule>
    <cfRule type="expression" dxfId="434" priority="443">
      <formula>$A131="Ñ Plan c/desconto"</formula>
    </cfRule>
    <cfRule type="expression" dxfId="433" priority="444">
      <formula>$A131="Família"</formula>
    </cfRule>
  </conditionalFormatting>
  <conditionalFormatting sqref="C131:N135 P131:P135 R131:R135 T131:T135 V131:V135 X131:X135 Z131:Z135 AB131:AB135">
    <cfRule type="expression" dxfId="432" priority="439">
      <formula>$A131="Plan c/desc s/reajuste"</formula>
    </cfRule>
  </conditionalFormatting>
  <conditionalFormatting sqref="AF149">
    <cfRule type="cellIs" dxfId="431" priority="438" operator="lessThan">
      <formula>0</formula>
    </cfRule>
  </conditionalFormatting>
  <conditionalFormatting sqref="AF149">
    <cfRule type="cellIs" dxfId="430" priority="437" operator="lessThan">
      <formula>0</formula>
    </cfRule>
  </conditionalFormatting>
  <conditionalFormatting sqref="C149:N149 P149 R149 T149 V149 X149 Z149 AB149">
    <cfRule type="expression" dxfId="429" priority="432">
      <formula>$A149="Plan revisado"</formula>
    </cfRule>
    <cfRule type="expression" dxfId="428" priority="433">
      <formula>$A149="Advindo"</formula>
    </cfRule>
    <cfRule type="expression" dxfId="427" priority="434">
      <formula>$A149="Ñ Plan s/desconto"</formula>
    </cfRule>
    <cfRule type="expression" dxfId="426" priority="435">
      <formula>$A149="Ñ Plan c/desconto"</formula>
    </cfRule>
    <cfRule type="expression" dxfId="425" priority="436">
      <formula>$A149="Família"</formula>
    </cfRule>
  </conditionalFormatting>
  <conditionalFormatting sqref="C149:N149 P149 R149 T149 V149 X149 Z149 AB149">
    <cfRule type="expression" dxfId="424" priority="431">
      <formula>$A149="Plan c/desc s/reajuste"</formula>
    </cfRule>
  </conditionalFormatting>
  <conditionalFormatting sqref="AF167">
    <cfRule type="cellIs" dxfId="423" priority="430" operator="lessThan">
      <formula>0</formula>
    </cfRule>
  </conditionalFormatting>
  <conditionalFormatting sqref="AF167">
    <cfRule type="cellIs" dxfId="422" priority="429" operator="lessThan">
      <formula>0</formula>
    </cfRule>
  </conditionalFormatting>
  <conditionalFormatting sqref="C167:N167 P167 R167 T167 V167 X167 Z167 AB167">
    <cfRule type="expression" dxfId="421" priority="424">
      <formula>$A167="Plan revisado"</formula>
    </cfRule>
    <cfRule type="expression" dxfId="420" priority="425">
      <formula>$A167="Advindo"</formula>
    </cfRule>
    <cfRule type="expression" dxfId="419" priority="426">
      <formula>$A167="Ñ Plan s/desconto"</formula>
    </cfRule>
    <cfRule type="expression" dxfId="418" priority="427">
      <formula>$A167="Ñ Plan c/desconto"</formula>
    </cfRule>
    <cfRule type="expression" dxfId="417" priority="428">
      <formula>$A167="Família"</formula>
    </cfRule>
  </conditionalFormatting>
  <conditionalFormatting sqref="C167:N167 P167 R167 T167 V167 X167 Z167 AB167">
    <cfRule type="expression" dxfId="416" priority="423">
      <formula>$A167="Plan c/desc s/reajuste"</formula>
    </cfRule>
  </conditionalFormatting>
  <conditionalFormatting sqref="AF177:AF179">
    <cfRule type="cellIs" dxfId="415" priority="422" operator="lessThan">
      <formula>0</formula>
    </cfRule>
  </conditionalFormatting>
  <conditionalFormatting sqref="AF177:AF179">
    <cfRule type="cellIs" dxfId="414" priority="421" operator="lessThan">
      <formula>0</formula>
    </cfRule>
  </conditionalFormatting>
  <conditionalFormatting sqref="C177:N179 P177:P179 R177:R179 T177:T179 V177:V179 X177:X179 Z177:Z179 AB177:AB179">
    <cfRule type="expression" dxfId="413" priority="416">
      <formula>$A177="Plan revisado"</formula>
    </cfRule>
    <cfRule type="expression" dxfId="412" priority="417">
      <formula>$A177="Advindo"</formula>
    </cfRule>
    <cfRule type="expression" dxfId="411" priority="418">
      <formula>$A177="Ñ Plan s/desconto"</formula>
    </cfRule>
    <cfRule type="expression" dxfId="410" priority="419">
      <formula>$A177="Ñ Plan c/desconto"</formula>
    </cfRule>
    <cfRule type="expression" dxfId="409" priority="420">
      <formula>$A177="Família"</formula>
    </cfRule>
  </conditionalFormatting>
  <conditionalFormatting sqref="C177:N179 P177:P179 R177:R179 T177:T179 V177:V179 X177:X179 Z177:Z179 AB177:AB179">
    <cfRule type="expression" dxfId="408" priority="415">
      <formula>$A177="Plan c/desc s/reajuste"</formula>
    </cfRule>
  </conditionalFormatting>
  <conditionalFormatting sqref="AF207:AF208">
    <cfRule type="cellIs" dxfId="407" priority="414" operator="lessThan">
      <formula>0</formula>
    </cfRule>
  </conditionalFormatting>
  <conditionalFormatting sqref="AF207:AF208">
    <cfRule type="cellIs" dxfId="406" priority="413" operator="lessThan">
      <formula>0</formula>
    </cfRule>
  </conditionalFormatting>
  <conditionalFormatting sqref="C207:N208 P207:P208 R207:R208 T207:T208 V207:V208 X207:X208 Z207:Z208 AB207:AB208">
    <cfRule type="expression" dxfId="405" priority="408">
      <formula>$A207="Plan revisado"</formula>
    </cfRule>
    <cfRule type="expression" dxfId="404" priority="409">
      <formula>$A207="Advindo"</formula>
    </cfRule>
    <cfRule type="expression" dxfId="403" priority="410">
      <formula>$A207="Ñ Plan s/desconto"</formula>
    </cfRule>
    <cfRule type="expression" dxfId="402" priority="411">
      <formula>$A207="Ñ Plan c/desconto"</formula>
    </cfRule>
    <cfRule type="expression" dxfId="401" priority="412">
      <formula>$A207="Família"</formula>
    </cfRule>
  </conditionalFormatting>
  <conditionalFormatting sqref="C207:N208 P207:P208 R207:R208 T207:T208 V207:V208 X207:X208 Z207:Z208 AB207:AB208">
    <cfRule type="expression" dxfId="400" priority="407">
      <formula>$A207="Plan c/desc s/reajuste"</formula>
    </cfRule>
  </conditionalFormatting>
  <conditionalFormatting sqref="AF211:AF212 AF215:AF216">
    <cfRule type="cellIs" dxfId="399" priority="406" operator="lessThan">
      <formula>0</formula>
    </cfRule>
  </conditionalFormatting>
  <conditionalFormatting sqref="AF211:AF212 AF215:AF216">
    <cfRule type="cellIs" dxfId="398" priority="405" operator="lessThan">
      <formula>0</formula>
    </cfRule>
  </conditionalFormatting>
  <conditionalFormatting sqref="C211:N212 C215:N216 P215:P216 P211:P212 R211:R212 R215:R216 T215:T216 T211:T212 V211:V212 V215:V216 X215:X216 X211:X212 Z211:Z212 Z215:Z216 AB215:AB216 AB211:AB212">
    <cfRule type="expression" dxfId="397" priority="400">
      <formula>$A211="Plan revisado"</formula>
    </cfRule>
    <cfRule type="expression" dxfId="396" priority="401">
      <formula>$A211="Advindo"</formula>
    </cfRule>
    <cfRule type="expression" dxfId="395" priority="402">
      <formula>$A211="Ñ Plan s/desconto"</formula>
    </cfRule>
    <cfRule type="expression" dxfId="394" priority="403">
      <formula>$A211="Ñ Plan c/desconto"</formula>
    </cfRule>
    <cfRule type="expression" dxfId="393" priority="404">
      <formula>$A211="Família"</formula>
    </cfRule>
  </conditionalFormatting>
  <conditionalFormatting sqref="C211:N212 C215:N216 P215:P216 P211:P212 R211:R212 R215:R216 T215:T216 T211:T212 V211:V212 V215:V216 X215:X216 X211:X212 Z211:Z212 Z215:Z216 AB215:AB216 AB211:AB212">
    <cfRule type="expression" dxfId="392" priority="399">
      <formula>$A211="Plan c/desc s/reajuste"</formula>
    </cfRule>
  </conditionalFormatting>
  <conditionalFormatting sqref="AF213:AF214">
    <cfRule type="cellIs" dxfId="391" priority="398" operator="lessThan">
      <formula>0</formula>
    </cfRule>
  </conditionalFormatting>
  <conditionalFormatting sqref="AF213:AF214">
    <cfRule type="cellIs" dxfId="390" priority="397" operator="lessThan">
      <formula>0</formula>
    </cfRule>
  </conditionalFormatting>
  <conditionalFormatting sqref="C213:N214 P213:P214 R213:R214 T213:T214 V213:V214 X213:X214 Z213:Z214 AB213:AB214">
    <cfRule type="expression" dxfId="389" priority="392">
      <formula>$A213="Plan revisado"</formula>
    </cfRule>
    <cfRule type="expression" dxfId="388" priority="393">
      <formula>$A213="Advindo"</formula>
    </cfRule>
    <cfRule type="expression" dxfId="387" priority="394">
      <formula>$A213="Ñ Plan s/desconto"</formula>
    </cfRule>
    <cfRule type="expression" dxfId="386" priority="395">
      <formula>$A213="Ñ Plan c/desconto"</formula>
    </cfRule>
    <cfRule type="expression" dxfId="385" priority="396">
      <formula>$A213="Família"</formula>
    </cfRule>
  </conditionalFormatting>
  <conditionalFormatting sqref="C213:N214 P213:P214 R213:R214 T213:T214 V213:V214 X213:X214 Z213:Z214 AB213:AB214">
    <cfRule type="expression" dxfId="384" priority="391">
      <formula>$A213="Plan c/desc s/reajuste"</formula>
    </cfRule>
  </conditionalFormatting>
  <conditionalFormatting sqref="AF217">
    <cfRule type="cellIs" dxfId="383" priority="390" operator="lessThan">
      <formula>0</formula>
    </cfRule>
  </conditionalFormatting>
  <conditionalFormatting sqref="AF217">
    <cfRule type="cellIs" dxfId="382" priority="389" operator="lessThan">
      <formula>0</formula>
    </cfRule>
  </conditionalFormatting>
  <conditionalFormatting sqref="C217:N217 P217 R217 T217 V217 X217 Z217 AB217">
    <cfRule type="expression" dxfId="381" priority="384">
      <formula>$A217="Plan revisado"</formula>
    </cfRule>
    <cfRule type="expression" dxfId="380" priority="385">
      <formula>$A217="Advindo"</formula>
    </cfRule>
    <cfRule type="expression" dxfId="379" priority="386">
      <formula>$A217="Ñ Plan s/desconto"</formula>
    </cfRule>
    <cfRule type="expression" dxfId="378" priority="387">
      <formula>$A217="Ñ Plan c/desconto"</formula>
    </cfRule>
    <cfRule type="expression" dxfId="377" priority="388">
      <formula>$A217="Família"</formula>
    </cfRule>
  </conditionalFormatting>
  <conditionalFormatting sqref="C217:N217 P217 R217 T217 V217 X217 Z217 AB217">
    <cfRule type="expression" dxfId="376" priority="383">
      <formula>$A217="Plan c/desc s/reajuste"</formula>
    </cfRule>
  </conditionalFormatting>
  <conditionalFormatting sqref="AF218:AF219">
    <cfRule type="cellIs" dxfId="375" priority="382" operator="lessThan">
      <formula>0</formula>
    </cfRule>
  </conditionalFormatting>
  <conditionalFormatting sqref="AF218:AF219">
    <cfRule type="cellIs" dxfId="374" priority="381" operator="lessThan">
      <formula>0</formula>
    </cfRule>
  </conditionalFormatting>
  <conditionalFormatting sqref="C218:N219 P218:P219 R218:R219 T218:T219 V218:V219 X218:X219 Z218:Z219 AB218:AB219">
    <cfRule type="expression" dxfId="373" priority="376">
      <formula>$A218="Plan revisado"</formula>
    </cfRule>
    <cfRule type="expression" dxfId="372" priority="377">
      <formula>$A218="Advindo"</formula>
    </cfRule>
    <cfRule type="expression" dxfId="371" priority="378">
      <formula>$A218="Ñ Plan s/desconto"</formula>
    </cfRule>
    <cfRule type="expression" dxfId="370" priority="379">
      <formula>$A218="Ñ Plan c/desconto"</formula>
    </cfRule>
    <cfRule type="expression" dxfId="369" priority="380">
      <formula>$A218="Família"</formula>
    </cfRule>
  </conditionalFormatting>
  <conditionalFormatting sqref="C218:N219 P218:P219 R218:R219 T218:T219 V218:V219 X218:X219 Z218:Z219 AB218:AB219">
    <cfRule type="expression" dxfId="368" priority="375">
      <formula>$A218="Plan c/desc s/reajuste"</formula>
    </cfRule>
  </conditionalFormatting>
  <conditionalFormatting sqref="AF220 AF223:AF224">
    <cfRule type="cellIs" dxfId="367" priority="374" operator="lessThan">
      <formula>0</formula>
    </cfRule>
  </conditionalFormatting>
  <conditionalFormatting sqref="AF220 AF223:AF224">
    <cfRule type="cellIs" dxfId="366" priority="373" operator="lessThan">
      <formula>0</formula>
    </cfRule>
  </conditionalFormatting>
  <conditionalFormatting sqref="C220:N220 C223:N224 P223:P224 P220 R220 R223:R224 T223:T224 T220 V220 V223:V224 X223:X224 X220 Z220 Z223:Z224 AB223:AB224 AB220">
    <cfRule type="expression" dxfId="365" priority="368">
      <formula>$A220="Plan revisado"</formula>
    </cfRule>
    <cfRule type="expression" dxfId="364" priority="369">
      <formula>$A220="Advindo"</formula>
    </cfRule>
    <cfRule type="expression" dxfId="363" priority="370">
      <formula>$A220="Ñ Plan s/desconto"</formula>
    </cfRule>
    <cfRule type="expression" dxfId="362" priority="371">
      <formula>$A220="Ñ Plan c/desconto"</formula>
    </cfRule>
    <cfRule type="expression" dxfId="361" priority="372">
      <formula>$A220="Família"</formula>
    </cfRule>
  </conditionalFormatting>
  <conditionalFormatting sqref="C220:N220 C223:N224 P223:P224 P220 R220 R223:R224 T223:T224 T220 V220 V223:V224 X223:X224 X220 Z220 Z223:Z224 AB223:AB224 AB220">
    <cfRule type="expression" dxfId="360" priority="367">
      <formula>$A220="Plan c/desc s/reajuste"</formula>
    </cfRule>
  </conditionalFormatting>
  <conditionalFormatting sqref="AF221:AF222">
    <cfRule type="cellIs" dxfId="359" priority="366" operator="lessThan">
      <formula>0</formula>
    </cfRule>
  </conditionalFormatting>
  <conditionalFormatting sqref="AF221:AF222">
    <cfRule type="cellIs" dxfId="358" priority="365" operator="lessThan">
      <formula>0</formula>
    </cfRule>
  </conditionalFormatting>
  <conditionalFormatting sqref="C221:N222 P221:P222 R221:R222 T221:T222 V221:V222 X221:X222 Z221:Z222 AB221:AB222">
    <cfRule type="expression" dxfId="357" priority="360">
      <formula>$A221="Plan revisado"</formula>
    </cfRule>
    <cfRule type="expression" dxfId="356" priority="361">
      <formula>$A221="Advindo"</formula>
    </cfRule>
    <cfRule type="expression" dxfId="355" priority="362">
      <formula>$A221="Ñ Plan s/desconto"</formula>
    </cfRule>
    <cfRule type="expression" dxfId="354" priority="363">
      <formula>$A221="Ñ Plan c/desconto"</formula>
    </cfRule>
    <cfRule type="expression" dxfId="353" priority="364">
      <formula>$A221="Família"</formula>
    </cfRule>
  </conditionalFormatting>
  <conditionalFormatting sqref="C221:N222 P221:P222 R221:R222 T221:T222 V221:V222 X221:X222 Z221:Z222 AB221:AB222">
    <cfRule type="expression" dxfId="352" priority="359">
      <formula>$A221="Plan c/desc s/reajuste"</formula>
    </cfRule>
  </conditionalFormatting>
  <conditionalFormatting sqref="AF225">
    <cfRule type="cellIs" dxfId="351" priority="358" operator="lessThan">
      <formula>0</formula>
    </cfRule>
  </conditionalFormatting>
  <conditionalFormatting sqref="AF225">
    <cfRule type="cellIs" dxfId="350" priority="357" operator="lessThan">
      <formula>0</formula>
    </cfRule>
  </conditionalFormatting>
  <conditionalFormatting sqref="C225:N225 P225 R225 T225 V225 X225 Z225 AB225">
    <cfRule type="expression" dxfId="349" priority="352">
      <formula>$A225="Plan revisado"</formula>
    </cfRule>
    <cfRule type="expression" dxfId="348" priority="353">
      <formula>$A225="Advindo"</formula>
    </cfRule>
    <cfRule type="expression" dxfId="347" priority="354">
      <formula>$A225="Ñ Plan s/desconto"</formula>
    </cfRule>
    <cfRule type="expression" dxfId="346" priority="355">
      <formula>$A225="Ñ Plan c/desconto"</formula>
    </cfRule>
    <cfRule type="expression" dxfId="345" priority="356">
      <formula>$A225="Família"</formula>
    </cfRule>
  </conditionalFormatting>
  <conditionalFormatting sqref="C225:N225 P225 R225 T225 V225 X225 Z225 AB225">
    <cfRule type="expression" dxfId="344" priority="351">
      <formula>$A225="Plan c/desc s/reajuste"</formula>
    </cfRule>
  </conditionalFormatting>
  <conditionalFormatting sqref="AF226">
    <cfRule type="cellIs" dxfId="343" priority="350" operator="lessThan">
      <formula>0</formula>
    </cfRule>
  </conditionalFormatting>
  <conditionalFormatting sqref="AF226">
    <cfRule type="cellIs" dxfId="342" priority="349" operator="lessThan">
      <formula>0</formula>
    </cfRule>
  </conditionalFormatting>
  <conditionalFormatting sqref="C226:N226 P226 R226 T226 V226 X226 Z226 AB226">
    <cfRule type="expression" dxfId="341" priority="344">
      <formula>$A226="Plan revisado"</formula>
    </cfRule>
    <cfRule type="expression" dxfId="340" priority="345">
      <formula>$A226="Advindo"</formula>
    </cfRule>
    <cfRule type="expression" dxfId="339" priority="346">
      <formula>$A226="Ñ Plan s/desconto"</formula>
    </cfRule>
    <cfRule type="expression" dxfId="338" priority="347">
      <formula>$A226="Ñ Plan c/desconto"</formula>
    </cfRule>
    <cfRule type="expression" dxfId="337" priority="348">
      <formula>$A226="Família"</formula>
    </cfRule>
  </conditionalFormatting>
  <conditionalFormatting sqref="C226:N226 P226 R226 T226 V226 X226 Z226 AB226">
    <cfRule type="expression" dxfId="336" priority="343">
      <formula>$A226="Plan c/desc s/reajuste"</formula>
    </cfRule>
  </conditionalFormatting>
  <conditionalFormatting sqref="AF227">
    <cfRule type="cellIs" dxfId="335" priority="342" operator="lessThan">
      <formula>0</formula>
    </cfRule>
  </conditionalFormatting>
  <conditionalFormatting sqref="AF227">
    <cfRule type="cellIs" dxfId="334" priority="341" operator="lessThan">
      <formula>0</formula>
    </cfRule>
  </conditionalFormatting>
  <conditionalFormatting sqref="C227:N227 P227 R227 T227 V227 X227 Z227 AB227">
    <cfRule type="expression" dxfId="333" priority="336">
      <formula>$A227="Plan revisado"</formula>
    </cfRule>
    <cfRule type="expression" dxfId="332" priority="337">
      <formula>$A227="Advindo"</formula>
    </cfRule>
    <cfRule type="expression" dxfId="331" priority="338">
      <formula>$A227="Ñ Plan s/desconto"</formula>
    </cfRule>
    <cfRule type="expression" dxfId="330" priority="339">
      <formula>$A227="Ñ Plan c/desconto"</formula>
    </cfRule>
    <cfRule type="expression" dxfId="329" priority="340">
      <formula>$A227="Família"</formula>
    </cfRule>
  </conditionalFormatting>
  <conditionalFormatting sqref="C227:N227 P227 R227 T227 V227 X227 Z227 AB227">
    <cfRule type="expression" dxfId="328" priority="335">
      <formula>$A227="Plan c/desc s/reajuste"</formula>
    </cfRule>
  </conditionalFormatting>
  <conditionalFormatting sqref="AF228:AF229">
    <cfRule type="cellIs" dxfId="327" priority="334" operator="lessThan">
      <formula>0</formula>
    </cfRule>
  </conditionalFormatting>
  <conditionalFormatting sqref="AF228:AF229">
    <cfRule type="cellIs" dxfId="326" priority="333" operator="lessThan">
      <formula>0</formula>
    </cfRule>
  </conditionalFormatting>
  <conditionalFormatting sqref="C228:N229 P228:P229 R228:R229 T228:T229 V228:V229 X228:X229 Z228:Z229 AB228:AB229">
    <cfRule type="expression" dxfId="325" priority="328">
      <formula>$A228="Plan revisado"</formula>
    </cfRule>
    <cfRule type="expression" dxfId="324" priority="329">
      <formula>$A228="Advindo"</formula>
    </cfRule>
    <cfRule type="expression" dxfId="323" priority="330">
      <formula>$A228="Ñ Plan s/desconto"</formula>
    </cfRule>
    <cfRule type="expression" dxfId="322" priority="331">
      <formula>$A228="Ñ Plan c/desconto"</formula>
    </cfRule>
    <cfRule type="expression" dxfId="321" priority="332">
      <formula>$A228="Família"</formula>
    </cfRule>
  </conditionalFormatting>
  <conditionalFormatting sqref="C228:N229 P228:P229 R228:R229 T228:T229 V228:V229 X228:X229 Z228:Z229 AB228:AB229">
    <cfRule type="expression" dxfId="320" priority="327">
      <formula>$A228="Plan c/desc s/reajuste"</formula>
    </cfRule>
  </conditionalFormatting>
  <conditionalFormatting sqref="AF230">
    <cfRule type="cellIs" dxfId="319" priority="326" operator="lessThan">
      <formula>0</formula>
    </cfRule>
  </conditionalFormatting>
  <conditionalFormatting sqref="AF230">
    <cfRule type="cellIs" dxfId="318" priority="325" operator="lessThan">
      <formula>0</formula>
    </cfRule>
  </conditionalFormatting>
  <conditionalFormatting sqref="C230:N230 P230 R230 T230 V230 X230 Z230 AB230">
    <cfRule type="expression" dxfId="317" priority="320">
      <formula>$A230="Plan revisado"</formula>
    </cfRule>
    <cfRule type="expression" dxfId="316" priority="321">
      <formula>$A230="Advindo"</formula>
    </cfRule>
    <cfRule type="expression" dxfId="315" priority="322">
      <formula>$A230="Ñ Plan s/desconto"</formula>
    </cfRule>
    <cfRule type="expression" dxfId="314" priority="323">
      <formula>$A230="Ñ Plan c/desconto"</formula>
    </cfRule>
    <cfRule type="expression" dxfId="313" priority="324">
      <formula>$A230="Família"</formula>
    </cfRule>
  </conditionalFormatting>
  <conditionalFormatting sqref="C230:N230 P230 R230 T230 V230 X230 Z230 AB230">
    <cfRule type="expression" dxfId="312" priority="319">
      <formula>$A230="Plan c/desc s/reajuste"</formula>
    </cfRule>
  </conditionalFormatting>
  <conditionalFormatting sqref="AF231 AF247">
    <cfRule type="cellIs" dxfId="311" priority="318" operator="lessThan">
      <formula>0</formula>
    </cfRule>
  </conditionalFormatting>
  <conditionalFormatting sqref="AF231 AF247">
    <cfRule type="cellIs" dxfId="310" priority="317" operator="lessThan">
      <formula>0</formula>
    </cfRule>
  </conditionalFormatting>
  <conditionalFormatting sqref="C231:N231 C247:N247 P247 P231 R231 R247 T247 T231 V231 V247 X247 X231 Z231 Z247 AB247 AB231">
    <cfRule type="expression" dxfId="309" priority="312">
      <formula>$A231="Plan revisado"</formula>
    </cfRule>
    <cfRule type="expression" dxfId="308" priority="313">
      <formula>$A231="Advindo"</formula>
    </cfRule>
    <cfRule type="expression" dxfId="307" priority="314">
      <formula>$A231="Ñ Plan s/desconto"</formula>
    </cfRule>
    <cfRule type="expression" dxfId="306" priority="315">
      <formula>$A231="Ñ Plan c/desconto"</formula>
    </cfRule>
    <cfRule type="expression" dxfId="305" priority="316">
      <formula>$A231="Família"</formula>
    </cfRule>
  </conditionalFormatting>
  <conditionalFormatting sqref="C231:N231 C247:N247 P247 P231 R231 R247 T247 T231 V231 V247 X247 X231 Z231 Z247 AB247 AB231">
    <cfRule type="expression" dxfId="304" priority="311">
      <formula>$A231="Plan c/desc s/reajuste"</formula>
    </cfRule>
  </conditionalFormatting>
  <conditionalFormatting sqref="AF232">
    <cfRule type="cellIs" dxfId="303" priority="310" operator="lessThan">
      <formula>0</formula>
    </cfRule>
  </conditionalFormatting>
  <conditionalFormatting sqref="AF232">
    <cfRule type="cellIs" dxfId="302" priority="309" operator="lessThan">
      <formula>0</formula>
    </cfRule>
  </conditionalFormatting>
  <conditionalFormatting sqref="C232:N232 P232 R232 T232 V232 X232 Z232 AB232">
    <cfRule type="expression" dxfId="301" priority="304">
      <formula>$A232="Plan revisado"</formula>
    </cfRule>
    <cfRule type="expression" dxfId="300" priority="305">
      <formula>$A232="Advindo"</formula>
    </cfRule>
    <cfRule type="expression" dxfId="299" priority="306">
      <formula>$A232="Ñ Plan s/desconto"</formula>
    </cfRule>
    <cfRule type="expression" dxfId="298" priority="307">
      <formula>$A232="Ñ Plan c/desconto"</formula>
    </cfRule>
    <cfRule type="expression" dxfId="297" priority="308">
      <formula>$A232="Família"</formula>
    </cfRule>
  </conditionalFormatting>
  <conditionalFormatting sqref="C232:N232 P232 R232 T232 V232 X232 Z232 AB232">
    <cfRule type="expression" dxfId="296" priority="303">
      <formula>$A232="Plan c/desc s/reajuste"</formula>
    </cfRule>
  </conditionalFormatting>
  <conditionalFormatting sqref="AF233">
    <cfRule type="cellIs" dxfId="295" priority="302" operator="lessThan">
      <formula>0</formula>
    </cfRule>
  </conditionalFormatting>
  <conditionalFormatting sqref="AF233">
    <cfRule type="cellIs" dxfId="294" priority="301" operator="lessThan">
      <formula>0</formula>
    </cfRule>
  </conditionalFormatting>
  <conditionalFormatting sqref="C233:N233 P233 R233 T233 V233 X233 Z233 AB233">
    <cfRule type="expression" dxfId="293" priority="296">
      <formula>$A233="Plan revisado"</formula>
    </cfRule>
    <cfRule type="expression" dxfId="292" priority="297">
      <formula>$A233="Advindo"</formula>
    </cfRule>
    <cfRule type="expression" dxfId="291" priority="298">
      <formula>$A233="Ñ Plan s/desconto"</formula>
    </cfRule>
    <cfRule type="expression" dxfId="290" priority="299">
      <formula>$A233="Ñ Plan c/desconto"</formula>
    </cfRule>
    <cfRule type="expression" dxfId="289" priority="300">
      <formula>$A233="Família"</formula>
    </cfRule>
  </conditionalFormatting>
  <conditionalFormatting sqref="C233:N233 P233 R233 T233 V233 X233 Z233 AB233">
    <cfRule type="expression" dxfId="288" priority="295">
      <formula>$A233="Plan c/desc s/reajuste"</formula>
    </cfRule>
  </conditionalFormatting>
  <conditionalFormatting sqref="AF234:AF235">
    <cfRule type="cellIs" dxfId="287" priority="294" operator="lessThan">
      <formula>0</formula>
    </cfRule>
  </conditionalFormatting>
  <conditionalFormatting sqref="AF234:AF235">
    <cfRule type="cellIs" dxfId="286" priority="293" operator="lessThan">
      <formula>0</formula>
    </cfRule>
  </conditionalFormatting>
  <conditionalFormatting sqref="C234:N235 P234:P235 R234:R235 T234:T235 V234:V235 X234:X235 Z234:Z235 AB234:AB235">
    <cfRule type="expression" dxfId="285" priority="288">
      <formula>$A234="Plan revisado"</formula>
    </cfRule>
    <cfRule type="expression" dxfId="284" priority="289">
      <formula>$A234="Advindo"</formula>
    </cfRule>
    <cfRule type="expression" dxfId="283" priority="290">
      <formula>$A234="Ñ Plan s/desconto"</formula>
    </cfRule>
    <cfRule type="expression" dxfId="282" priority="291">
      <formula>$A234="Ñ Plan c/desconto"</formula>
    </cfRule>
    <cfRule type="expression" dxfId="281" priority="292">
      <formula>$A234="Família"</formula>
    </cfRule>
  </conditionalFormatting>
  <conditionalFormatting sqref="C234:N235 P234:P235 R234:R235 T234:T235 V234:V235 X234:X235 Z234:Z235 AB234:AB235">
    <cfRule type="expression" dxfId="280" priority="287">
      <formula>$A234="Plan c/desc s/reajuste"</formula>
    </cfRule>
  </conditionalFormatting>
  <conditionalFormatting sqref="AF236">
    <cfRule type="cellIs" dxfId="279" priority="286" operator="lessThan">
      <formula>0</formula>
    </cfRule>
  </conditionalFormatting>
  <conditionalFormatting sqref="AF236">
    <cfRule type="cellIs" dxfId="278" priority="285" operator="lessThan">
      <formula>0</formula>
    </cfRule>
  </conditionalFormatting>
  <conditionalFormatting sqref="C236:N236 P236 R236 T236 V236 X236 Z236 AB236">
    <cfRule type="expression" dxfId="277" priority="280">
      <formula>$A236="Plan revisado"</formula>
    </cfRule>
    <cfRule type="expression" dxfId="276" priority="281">
      <formula>$A236="Advindo"</formula>
    </cfRule>
    <cfRule type="expression" dxfId="275" priority="282">
      <formula>$A236="Ñ Plan s/desconto"</formula>
    </cfRule>
    <cfRule type="expression" dxfId="274" priority="283">
      <formula>$A236="Ñ Plan c/desconto"</formula>
    </cfRule>
    <cfRule type="expression" dxfId="273" priority="284">
      <formula>$A236="Família"</formula>
    </cfRule>
  </conditionalFormatting>
  <conditionalFormatting sqref="C236:N236 P236 R236 T236 V236 X236 Z236 AB236">
    <cfRule type="expression" dxfId="272" priority="279">
      <formula>$A236="Plan c/desc s/reajuste"</formula>
    </cfRule>
  </conditionalFormatting>
  <conditionalFormatting sqref="AF246">
    <cfRule type="cellIs" dxfId="271" priority="278" operator="lessThan">
      <formula>0</formula>
    </cfRule>
  </conditionalFormatting>
  <conditionalFormatting sqref="AF246">
    <cfRule type="cellIs" dxfId="270" priority="277" operator="lessThan">
      <formula>0</formula>
    </cfRule>
  </conditionalFormatting>
  <conditionalFormatting sqref="C246:N246 P246 R246 T246 V246 X246 Z246 AB246">
    <cfRule type="expression" dxfId="269" priority="272">
      <formula>$A246="Plan revisado"</formula>
    </cfRule>
    <cfRule type="expression" dxfId="268" priority="273">
      <formula>$A246="Advindo"</formula>
    </cfRule>
    <cfRule type="expression" dxfId="267" priority="274">
      <formula>$A246="Ñ Plan s/desconto"</formula>
    </cfRule>
    <cfRule type="expression" dxfId="266" priority="275">
      <formula>$A246="Ñ Plan c/desconto"</formula>
    </cfRule>
    <cfRule type="expression" dxfId="265" priority="276">
      <formula>$A246="Família"</formula>
    </cfRule>
  </conditionalFormatting>
  <conditionalFormatting sqref="C246:N246 P246 R246 T246 V246 X246 Z246 AB246">
    <cfRule type="expression" dxfId="264" priority="271">
      <formula>$A246="Plan c/desc s/reajuste"</formula>
    </cfRule>
  </conditionalFormatting>
  <conditionalFormatting sqref="AF237">
    <cfRule type="cellIs" dxfId="263" priority="270" operator="lessThan">
      <formula>0</formula>
    </cfRule>
  </conditionalFormatting>
  <conditionalFormatting sqref="AF237">
    <cfRule type="cellIs" dxfId="262" priority="269" operator="lessThan">
      <formula>0</formula>
    </cfRule>
  </conditionalFormatting>
  <conditionalFormatting sqref="C237:N237 P237 R237 T237 V237 X237 Z237 AB237">
    <cfRule type="expression" dxfId="261" priority="264">
      <formula>$A237="Plan revisado"</formula>
    </cfRule>
    <cfRule type="expression" dxfId="260" priority="265">
      <formula>$A237="Advindo"</formula>
    </cfRule>
    <cfRule type="expression" dxfId="259" priority="266">
      <formula>$A237="Ñ Plan s/desconto"</formula>
    </cfRule>
    <cfRule type="expression" dxfId="258" priority="267">
      <formula>$A237="Ñ Plan c/desconto"</formula>
    </cfRule>
    <cfRule type="expression" dxfId="257" priority="268">
      <formula>$A237="Família"</formula>
    </cfRule>
  </conditionalFormatting>
  <conditionalFormatting sqref="C237:N237 P237 R237 T237 V237 X237 Z237 AB237">
    <cfRule type="expression" dxfId="256" priority="263">
      <formula>$A237="Plan c/desc s/reajuste"</formula>
    </cfRule>
  </conditionalFormatting>
  <conditionalFormatting sqref="AF238">
    <cfRule type="cellIs" dxfId="255" priority="262" operator="lessThan">
      <formula>0</formula>
    </cfRule>
  </conditionalFormatting>
  <conditionalFormatting sqref="AF238">
    <cfRule type="cellIs" dxfId="254" priority="261" operator="lessThan">
      <formula>0</formula>
    </cfRule>
  </conditionalFormatting>
  <conditionalFormatting sqref="C238:N238 P238 R238 T238 V238 X238 Z238 AB238">
    <cfRule type="expression" dxfId="253" priority="256">
      <formula>$A238="Plan revisado"</formula>
    </cfRule>
    <cfRule type="expression" dxfId="252" priority="257">
      <formula>$A238="Advindo"</formula>
    </cfRule>
    <cfRule type="expression" dxfId="251" priority="258">
      <formula>$A238="Ñ Plan s/desconto"</formula>
    </cfRule>
    <cfRule type="expression" dxfId="250" priority="259">
      <formula>$A238="Ñ Plan c/desconto"</formula>
    </cfRule>
    <cfRule type="expression" dxfId="249" priority="260">
      <formula>$A238="Família"</formula>
    </cfRule>
  </conditionalFormatting>
  <conditionalFormatting sqref="C238:N238 P238 R238 T238 V238 X238 Z238 AB238">
    <cfRule type="expression" dxfId="248" priority="255">
      <formula>$A238="Plan c/desc s/reajuste"</formula>
    </cfRule>
  </conditionalFormatting>
  <conditionalFormatting sqref="AF239:AF240">
    <cfRule type="cellIs" dxfId="247" priority="254" operator="lessThan">
      <formula>0</formula>
    </cfRule>
  </conditionalFormatting>
  <conditionalFormatting sqref="AF239:AF240">
    <cfRule type="cellIs" dxfId="246" priority="253" operator="lessThan">
      <formula>0</formula>
    </cfRule>
  </conditionalFormatting>
  <conditionalFormatting sqref="C239:N240 P239:P240 R239:R240 T239:T240 V239:V240 X239:X240 Z239:Z240 AB239:AB240">
    <cfRule type="expression" dxfId="245" priority="248">
      <formula>$A239="Plan revisado"</formula>
    </cfRule>
    <cfRule type="expression" dxfId="244" priority="249">
      <formula>$A239="Advindo"</formula>
    </cfRule>
    <cfRule type="expression" dxfId="243" priority="250">
      <formula>$A239="Ñ Plan s/desconto"</formula>
    </cfRule>
    <cfRule type="expression" dxfId="242" priority="251">
      <formula>$A239="Ñ Plan c/desconto"</formula>
    </cfRule>
    <cfRule type="expression" dxfId="241" priority="252">
      <formula>$A239="Família"</formula>
    </cfRule>
  </conditionalFormatting>
  <conditionalFormatting sqref="C239:N240 P239:P240 R239:R240 T239:T240 V239:V240 X239:X240 Z239:Z240 AB239:AB240">
    <cfRule type="expression" dxfId="240" priority="247">
      <formula>$A239="Plan c/desc s/reajuste"</formula>
    </cfRule>
  </conditionalFormatting>
  <conditionalFormatting sqref="AF241">
    <cfRule type="cellIs" dxfId="239" priority="246" operator="lessThan">
      <formula>0</formula>
    </cfRule>
  </conditionalFormatting>
  <conditionalFormatting sqref="AF241">
    <cfRule type="cellIs" dxfId="238" priority="245" operator="lessThan">
      <formula>0</formula>
    </cfRule>
  </conditionalFormatting>
  <conditionalFormatting sqref="C241:N241 P241 R241 T241 V241 X241 Z241 AB241">
    <cfRule type="expression" dxfId="237" priority="240">
      <formula>$A241="Plan revisado"</formula>
    </cfRule>
    <cfRule type="expression" dxfId="236" priority="241">
      <formula>$A241="Advindo"</formula>
    </cfRule>
    <cfRule type="expression" dxfId="235" priority="242">
      <formula>$A241="Ñ Plan s/desconto"</formula>
    </cfRule>
    <cfRule type="expression" dxfId="234" priority="243">
      <formula>$A241="Ñ Plan c/desconto"</formula>
    </cfRule>
    <cfRule type="expression" dxfId="233" priority="244">
      <formula>$A241="Família"</formula>
    </cfRule>
  </conditionalFormatting>
  <conditionalFormatting sqref="C241:N241 P241 R241 T241 V241 X241 Z241 AB241">
    <cfRule type="expression" dxfId="232" priority="239">
      <formula>$A241="Plan c/desc s/reajuste"</formula>
    </cfRule>
  </conditionalFormatting>
  <conditionalFormatting sqref="AF242">
    <cfRule type="cellIs" dxfId="231" priority="238" operator="lessThan">
      <formula>0</formula>
    </cfRule>
  </conditionalFormatting>
  <conditionalFormatting sqref="AF242">
    <cfRule type="cellIs" dxfId="230" priority="237" operator="lessThan">
      <formula>0</formula>
    </cfRule>
  </conditionalFormatting>
  <conditionalFormatting sqref="C242:N242 P242 R242 T242 V242 X242 Z242 AB242">
    <cfRule type="expression" dxfId="229" priority="232">
      <formula>$A242="Plan revisado"</formula>
    </cfRule>
    <cfRule type="expression" dxfId="228" priority="233">
      <formula>$A242="Advindo"</formula>
    </cfRule>
    <cfRule type="expression" dxfId="227" priority="234">
      <formula>$A242="Ñ Plan s/desconto"</formula>
    </cfRule>
    <cfRule type="expression" dxfId="226" priority="235">
      <formula>$A242="Ñ Plan c/desconto"</formula>
    </cfRule>
    <cfRule type="expression" dxfId="225" priority="236">
      <formula>$A242="Família"</formula>
    </cfRule>
  </conditionalFormatting>
  <conditionalFormatting sqref="C242:N242 P242 R242 T242 V242 X242 Z242 AB242">
    <cfRule type="expression" dxfId="224" priority="231">
      <formula>$A242="Plan c/desc s/reajuste"</formula>
    </cfRule>
  </conditionalFormatting>
  <conditionalFormatting sqref="AF243">
    <cfRule type="cellIs" dxfId="223" priority="230" operator="lessThan">
      <formula>0</formula>
    </cfRule>
  </conditionalFormatting>
  <conditionalFormatting sqref="AF243">
    <cfRule type="cellIs" dxfId="222" priority="229" operator="lessThan">
      <formula>0</formula>
    </cfRule>
  </conditionalFormatting>
  <conditionalFormatting sqref="C243:N243 P243 R243 T243 V243 X243 Z243 AB243">
    <cfRule type="expression" dxfId="221" priority="224">
      <formula>$A243="Plan revisado"</formula>
    </cfRule>
    <cfRule type="expression" dxfId="220" priority="225">
      <formula>$A243="Advindo"</formula>
    </cfRule>
    <cfRule type="expression" dxfId="219" priority="226">
      <formula>$A243="Ñ Plan s/desconto"</formula>
    </cfRule>
    <cfRule type="expression" dxfId="218" priority="227">
      <formula>$A243="Ñ Plan c/desconto"</formula>
    </cfRule>
    <cfRule type="expression" dxfId="217" priority="228">
      <formula>$A243="Família"</formula>
    </cfRule>
  </conditionalFormatting>
  <conditionalFormatting sqref="C243:N243 P243 R243 T243 V243 X243 Z243 AB243">
    <cfRule type="expression" dxfId="216" priority="223">
      <formula>$A243="Plan c/desc s/reajuste"</formula>
    </cfRule>
  </conditionalFormatting>
  <conditionalFormatting sqref="AF244">
    <cfRule type="cellIs" dxfId="215" priority="222" operator="lessThan">
      <formula>0</formula>
    </cfRule>
  </conditionalFormatting>
  <conditionalFormatting sqref="AF244">
    <cfRule type="cellIs" dxfId="214" priority="221" operator="lessThan">
      <formula>0</formula>
    </cfRule>
  </conditionalFormatting>
  <conditionalFormatting sqref="C244:N244 P244 R244 T244 V244 X244 Z244 AB244">
    <cfRule type="expression" dxfId="213" priority="216">
      <formula>$A244="Plan revisado"</formula>
    </cfRule>
    <cfRule type="expression" dxfId="212" priority="217">
      <formula>$A244="Advindo"</formula>
    </cfRule>
    <cfRule type="expression" dxfId="211" priority="218">
      <formula>$A244="Ñ Plan s/desconto"</formula>
    </cfRule>
    <cfRule type="expression" dxfId="210" priority="219">
      <formula>$A244="Ñ Plan c/desconto"</formula>
    </cfRule>
    <cfRule type="expression" dxfId="209" priority="220">
      <formula>$A244="Família"</formula>
    </cfRule>
  </conditionalFormatting>
  <conditionalFormatting sqref="C244:N244 P244 R244 T244 V244 X244 Z244 AB244">
    <cfRule type="expression" dxfId="208" priority="215">
      <formula>$A244="Plan c/desc s/reajuste"</formula>
    </cfRule>
  </conditionalFormatting>
  <conditionalFormatting sqref="AF245">
    <cfRule type="cellIs" dxfId="207" priority="214" operator="lessThan">
      <formula>0</formula>
    </cfRule>
  </conditionalFormatting>
  <conditionalFormatting sqref="AF245">
    <cfRule type="cellIs" dxfId="206" priority="213" operator="lessThan">
      <formula>0</formula>
    </cfRule>
  </conditionalFormatting>
  <conditionalFormatting sqref="C245:N245 P245 R245 T245 V245 X245 Z245 AB245">
    <cfRule type="expression" dxfId="205" priority="208">
      <formula>$A245="Plan revisado"</formula>
    </cfRule>
    <cfRule type="expression" dxfId="204" priority="209">
      <formula>$A245="Advindo"</formula>
    </cfRule>
    <cfRule type="expression" dxfId="203" priority="210">
      <formula>$A245="Ñ Plan s/desconto"</formula>
    </cfRule>
    <cfRule type="expression" dxfId="202" priority="211">
      <formula>$A245="Ñ Plan c/desconto"</formula>
    </cfRule>
    <cfRule type="expression" dxfId="201" priority="212">
      <formula>$A245="Família"</formula>
    </cfRule>
  </conditionalFormatting>
  <conditionalFormatting sqref="C245:N245 P245 R245 T245 V245 X245 Z245 AB245">
    <cfRule type="expression" dxfId="200" priority="207">
      <formula>$A245="Plan c/desc s/reajuste"</formula>
    </cfRule>
  </conditionalFormatting>
  <conditionalFormatting sqref="AF248">
    <cfRule type="cellIs" dxfId="199" priority="206" operator="lessThan">
      <formula>0</formula>
    </cfRule>
  </conditionalFormatting>
  <conditionalFormatting sqref="AF248">
    <cfRule type="cellIs" dxfId="198" priority="205" operator="lessThan">
      <formula>0</formula>
    </cfRule>
  </conditionalFormatting>
  <conditionalFormatting sqref="C248:N248 P248 R248 T248 V248 X248 Z248 AB248">
    <cfRule type="expression" dxfId="197" priority="200">
      <formula>$A248="Plan revisado"</formula>
    </cfRule>
    <cfRule type="expression" dxfId="196" priority="201">
      <formula>$A248="Advindo"</formula>
    </cfRule>
    <cfRule type="expression" dxfId="195" priority="202">
      <formula>$A248="Ñ Plan s/desconto"</formula>
    </cfRule>
    <cfRule type="expression" dxfId="194" priority="203">
      <formula>$A248="Ñ Plan c/desconto"</formula>
    </cfRule>
    <cfRule type="expression" dxfId="193" priority="204">
      <formula>$A248="Família"</formula>
    </cfRule>
  </conditionalFormatting>
  <conditionalFormatting sqref="C248:N248 P248 R248 T248 V248 X248 Z248 AB248">
    <cfRule type="expression" dxfId="192" priority="199">
      <formula>$A248="Plan c/desc s/reajuste"</formula>
    </cfRule>
  </conditionalFormatting>
  <conditionalFormatting sqref="AF249">
    <cfRule type="cellIs" dxfId="191" priority="198" operator="lessThan">
      <formula>0</formula>
    </cfRule>
  </conditionalFormatting>
  <conditionalFormatting sqref="AF249">
    <cfRule type="cellIs" dxfId="190" priority="197" operator="lessThan">
      <formula>0</formula>
    </cfRule>
  </conditionalFormatting>
  <conditionalFormatting sqref="C249:N249 P249 R249 T249 V249 X249 Z249 AB249">
    <cfRule type="expression" dxfId="189" priority="192">
      <formula>$A249="Plan revisado"</formula>
    </cfRule>
    <cfRule type="expression" dxfId="188" priority="193">
      <formula>$A249="Advindo"</formula>
    </cfRule>
    <cfRule type="expression" dxfId="187" priority="194">
      <formula>$A249="Ñ Plan s/desconto"</formula>
    </cfRule>
    <cfRule type="expression" dxfId="186" priority="195">
      <formula>$A249="Ñ Plan c/desconto"</formula>
    </cfRule>
    <cfRule type="expression" dxfId="185" priority="196">
      <formula>$A249="Família"</formula>
    </cfRule>
  </conditionalFormatting>
  <conditionalFormatting sqref="C249:N249 P249 R249 T249 V249 X249 Z249 AB249">
    <cfRule type="expression" dxfId="184" priority="191">
      <formula>$A249="Plan c/desc s/reajuste"</formula>
    </cfRule>
  </conditionalFormatting>
  <conditionalFormatting sqref="AF250:AF251">
    <cfRule type="cellIs" dxfId="183" priority="190" operator="lessThan">
      <formula>0</formula>
    </cfRule>
  </conditionalFormatting>
  <conditionalFormatting sqref="AF250:AF251">
    <cfRule type="cellIs" dxfId="182" priority="189" operator="lessThan">
      <formula>0</formula>
    </cfRule>
  </conditionalFormatting>
  <conditionalFormatting sqref="C250:N251 P250:P251 R250:R251 T250:T251 V250:V251 X250:X251 Z250:Z251 AB250:AB251">
    <cfRule type="expression" dxfId="181" priority="184">
      <formula>$A250="Plan revisado"</formula>
    </cfRule>
    <cfRule type="expression" dxfId="180" priority="185">
      <formula>$A250="Advindo"</formula>
    </cfRule>
    <cfRule type="expression" dxfId="179" priority="186">
      <formula>$A250="Ñ Plan s/desconto"</formula>
    </cfRule>
    <cfRule type="expression" dxfId="178" priority="187">
      <formula>$A250="Ñ Plan c/desconto"</formula>
    </cfRule>
    <cfRule type="expression" dxfId="177" priority="188">
      <formula>$A250="Família"</formula>
    </cfRule>
  </conditionalFormatting>
  <conditionalFormatting sqref="C250:N251 P250:P251 R250:R251 T250:T251 V250:V251 X250:X251 Z250:Z251 AB250:AB251">
    <cfRule type="expression" dxfId="176" priority="183">
      <formula>$A250="Plan c/desc s/reajuste"</formula>
    </cfRule>
  </conditionalFormatting>
  <conditionalFormatting sqref="AF252">
    <cfRule type="cellIs" dxfId="175" priority="182" operator="lessThan">
      <formula>0</formula>
    </cfRule>
  </conditionalFormatting>
  <conditionalFormatting sqref="AF252">
    <cfRule type="cellIs" dxfId="174" priority="181" operator="lessThan">
      <formula>0</formula>
    </cfRule>
  </conditionalFormatting>
  <conditionalFormatting sqref="C252:N252 P252 R252 T252 V252 X252 Z252 AB252">
    <cfRule type="expression" dxfId="173" priority="176">
      <formula>$A252="Plan revisado"</formula>
    </cfRule>
    <cfRule type="expression" dxfId="172" priority="177">
      <formula>$A252="Advindo"</formula>
    </cfRule>
    <cfRule type="expression" dxfId="171" priority="178">
      <formula>$A252="Ñ Plan s/desconto"</formula>
    </cfRule>
    <cfRule type="expression" dxfId="170" priority="179">
      <formula>$A252="Ñ Plan c/desconto"</formula>
    </cfRule>
    <cfRule type="expression" dxfId="169" priority="180">
      <formula>$A252="Família"</formula>
    </cfRule>
  </conditionalFormatting>
  <conditionalFormatting sqref="C252:N252 P252 R252 T252 V252 X252 Z252 AB252">
    <cfRule type="expression" dxfId="168" priority="175">
      <formula>$A252="Plan c/desc s/reajuste"</formula>
    </cfRule>
  </conditionalFormatting>
  <conditionalFormatting sqref="AF253">
    <cfRule type="cellIs" dxfId="167" priority="174" operator="lessThan">
      <formula>0</formula>
    </cfRule>
  </conditionalFormatting>
  <conditionalFormatting sqref="AF253">
    <cfRule type="cellIs" dxfId="166" priority="173" operator="lessThan">
      <formula>0</formula>
    </cfRule>
  </conditionalFormatting>
  <conditionalFormatting sqref="C253:N253 P253 R253 T253 V253 X253 Z253 AB253">
    <cfRule type="expression" dxfId="165" priority="168">
      <formula>$A253="Plan revisado"</formula>
    </cfRule>
    <cfRule type="expression" dxfId="164" priority="169">
      <formula>$A253="Advindo"</formula>
    </cfRule>
    <cfRule type="expression" dxfId="163" priority="170">
      <formula>$A253="Ñ Plan s/desconto"</formula>
    </cfRule>
    <cfRule type="expression" dxfId="162" priority="171">
      <formula>$A253="Ñ Plan c/desconto"</formula>
    </cfRule>
    <cfRule type="expression" dxfId="161" priority="172">
      <formula>$A253="Família"</formula>
    </cfRule>
  </conditionalFormatting>
  <conditionalFormatting sqref="C253:N253 P253 R253 T253 V253 X253 Z253 AB253">
    <cfRule type="expression" dxfId="160" priority="167">
      <formula>$A253="Plan c/desc s/reajuste"</formula>
    </cfRule>
  </conditionalFormatting>
  <conditionalFormatting sqref="AF254">
    <cfRule type="cellIs" dxfId="159" priority="166" operator="lessThan">
      <formula>0</formula>
    </cfRule>
  </conditionalFormatting>
  <conditionalFormatting sqref="AF254">
    <cfRule type="cellIs" dxfId="158" priority="165" operator="lessThan">
      <formula>0</formula>
    </cfRule>
  </conditionalFormatting>
  <conditionalFormatting sqref="C254:N254 P254 R254 T254 V254 X254 Z254 AB254">
    <cfRule type="expression" dxfId="157" priority="160">
      <formula>$A254="Plan revisado"</formula>
    </cfRule>
    <cfRule type="expression" dxfId="156" priority="161">
      <formula>$A254="Advindo"</formula>
    </cfRule>
    <cfRule type="expression" dxfId="155" priority="162">
      <formula>$A254="Ñ Plan s/desconto"</formula>
    </cfRule>
    <cfRule type="expression" dxfId="154" priority="163">
      <formula>$A254="Ñ Plan c/desconto"</formula>
    </cfRule>
    <cfRule type="expression" dxfId="153" priority="164">
      <formula>$A254="Família"</formula>
    </cfRule>
  </conditionalFormatting>
  <conditionalFormatting sqref="C254:N254 P254 R254 T254 V254 X254 Z254 AB254">
    <cfRule type="expression" dxfId="152" priority="159">
      <formula>$A254="Plan c/desc s/reajuste"</formula>
    </cfRule>
  </conditionalFormatting>
  <conditionalFormatting sqref="AF255">
    <cfRule type="cellIs" dxfId="151" priority="158" operator="lessThan">
      <formula>0</formula>
    </cfRule>
  </conditionalFormatting>
  <conditionalFormatting sqref="AF255">
    <cfRule type="cellIs" dxfId="150" priority="157" operator="lessThan">
      <formula>0</formula>
    </cfRule>
  </conditionalFormatting>
  <conditionalFormatting sqref="C255:N255 P255 R255 T255 V255 X255 Z255 AB255">
    <cfRule type="expression" dxfId="149" priority="152">
      <formula>$A255="Plan revisado"</formula>
    </cfRule>
    <cfRule type="expression" dxfId="148" priority="153">
      <formula>$A255="Advindo"</formula>
    </cfRule>
    <cfRule type="expression" dxfId="147" priority="154">
      <formula>$A255="Ñ Plan s/desconto"</formula>
    </cfRule>
    <cfRule type="expression" dxfId="146" priority="155">
      <formula>$A255="Ñ Plan c/desconto"</formula>
    </cfRule>
    <cfRule type="expression" dxfId="145" priority="156">
      <formula>$A255="Família"</formula>
    </cfRule>
  </conditionalFormatting>
  <conditionalFormatting sqref="C255:N255 P255 R255 T255 V255 X255 Z255 AB255">
    <cfRule type="expression" dxfId="144" priority="151">
      <formula>$A255="Plan c/desc s/reajuste"</formula>
    </cfRule>
  </conditionalFormatting>
  <conditionalFormatting sqref="AF256:AF257">
    <cfRule type="cellIs" dxfId="143" priority="150" operator="lessThan">
      <formula>0</formula>
    </cfRule>
  </conditionalFormatting>
  <conditionalFormatting sqref="AF256:AF257">
    <cfRule type="cellIs" dxfId="142" priority="149" operator="lessThan">
      <formula>0</formula>
    </cfRule>
  </conditionalFormatting>
  <conditionalFormatting sqref="C256:N257 P256:P257 R256:R257 T256:T257 V256:V257 X256:X257 Z256:Z257 AB256:AB257">
    <cfRule type="expression" dxfId="141" priority="144">
      <formula>$A256="Plan revisado"</formula>
    </cfRule>
    <cfRule type="expression" dxfId="140" priority="145">
      <formula>$A256="Advindo"</formula>
    </cfRule>
    <cfRule type="expression" dxfId="139" priority="146">
      <formula>$A256="Ñ Plan s/desconto"</formula>
    </cfRule>
    <cfRule type="expression" dxfId="138" priority="147">
      <formula>$A256="Ñ Plan c/desconto"</formula>
    </cfRule>
    <cfRule type="expression" dxfId="137" priority="148">
      <formula>$A256="Família"</formula>
    </cfRule>
  </conditionalFormatting>
  <conditionalFormatting sqref="C256:N257 P256:P257 R256:R257 T256:T257 V256:V257 X256:X257 Z256:Z257 AB256:AB257">
    <cfRule type="expression" dxfId="136" priority="143">
      <formula>$A256="Plan c/desc s/reajuste"</formula>
    </cfRule>
  </conditionalFormatting>
  <conditionalFormatting sqref="AF258">
    <cfRule type="cellIs" dxfId="135" priority="142" operator="lessThan">
      <formula>0</formula>
    </cfRule>
  </conditionalFormatting>
  <conditionalFormatting sqref="AF258">
    <cfRule type="cellIs" dxfId="134" priority="141" operator="lessThan">
      <formula>0</formula>
    </cfRule>
  </conditionalFormatting>
  <conditionalFormatting sqref="C258:N258 P258 R258 T258 V258 X258 Z258 AB258">
    <cfRule type="expression" dxfId="133" priority="136">
      <formula>$A258="Plan revisado"</formula>
    </cfRule>
    <cfRule type="expression" dxfId="132" priority="137">
      <formula>$A258="Advindo"</formula>
    </cfRule>
    <cfRule type="expression" dxfId="131" priority="138">
      <formula>$A258="Ñ Plan s/desconto"</formula>
    </cfRule>
    <cfRule type="expression" dxfId="130" priority="139">
      <formula>$A258="Ñ Plan c/desconto"</formula>
    </cfRule>
    <cfRule type="expression" dxfId="129" priority="140">
      <formula>$A258="Família"</formula>
    </cfRule>
  </conditionalFormatting>
  <conditionalFormatting sqref="C258:N258 P258 R258 T258 V258 X258 Z258 AB258">
    <cfRule type="expression" dxfId="128" priority="135">
      <formula>$A258="Plan c/desc s/reajuste"</formula>
    </cfRule>
  </conditionalFormatting>
  <conditionalFormatting sqref="AF260">
    <cfRule type="cellIs" dxfId="127" priority="126" operator="lessThan">
      <formula>0</formula>
    </cfRule>
  </conditionalFormatting>
  <conditionalFormatting sqref="AF260">
    <cfRule type="cellIs" dxfId="126" priority="125" operator="lessThan">
      <formula>0</formula>
    </cfRule>
  </conditionalFormatting>
  <conditionalFormatting sqref="C260:N260 P260 R260 T260 V260 X260 Z260 AB260">
    <cfRule type="expression" dxfId="125" priority="120">
      <formula>$A260="Plan revisado"</formula>
    </cfRule>
    <cfRule type="expression" dxfId="124" priority="121">
      <formula>$A260="Advindo"</formula>
    </cfRule>
    <cfRule type="expression" dxfId="123" priority="122">
      <formula>$A260="Ñ Plan s/desconto"</formula>
    </cfRule>
    <cfRule type="expression" dxfId="122" priority="123">
      <formula>$A260="Ñ Plan c/desconto"</formula>
    </cfRule>
    <cfRule type="expression" dxfId="121" priority="124">
      <formula>$A260="Família"</formula>
    </cfRule>
  </conditionalFormatting>
  <conditionalFormatting sqref="C260:N260 P260 R260 T260 V260 X260 Z260 AB260">
    <cfRule type="expression" dxfId="120" priority="119">
      <formula>$A260="Plan c/desc s/reajuste"</formula>
    </cfRule>
  </conditionalFormatting>
  <conditionalFormatting sqref="AF259">
    <cfRule type="cellIs" dxfId="119" priority="134" operator="lessThan">
      <formula>0</formula>
    </cfRule>
  </conditionalFormatting>
  <conditionalFormatting sqref="AF259">
    <cfRule type="cellIs" dxfId="118" priority="133" operator="lessThan">
      <formula>0</formula>
    </cfRule>
  </conditionalFormatting>
  <conditionalFormatting sqref="C259:N259 P259 R259 T259 V259 X259 Z259 AB259">
    <cfRule type="expression" dxfId="117" priority="128">
      <formula>$A259="Plan revisado"</formula>
    </cfRule>
    <cfRule type="expression" dxfId="116" priority="129">
      <formula>$A259="Advindo"</formula>
    </cfRule>
    <cfRule type="expression" dxfId="115" priority="130">
      <formula>$A259="Ñ Plan s/desconto"</formula>
    </cfRule>
    <cfRule type="expression" dxfId="114" priority="131">
      <formula>$A259="Ñ Plan c/desconto"</formula>
    </cfRule>
    <cfRule type="expression" dxfId="113" priority="132">
      <formula>$A259="Família"</formula>
    </cfRule>
  </conditionalFormatting>
  <conditionalFormatting sqref="C259:N259 P259 R259 T259 V259 X259 Z259 AB259">
    <cfRule type="expression" dxfId="112" priority="127">
      <formula>$A259="Plan c/desc s/reajuste"</formula>
    </cfRule>
  </conditionalFormatting>
  <conditionalFormatting sqref="AF263">
    <cfRule type="cellIs" dxfId="111" priority="110" operator="lessThan">
      <formula>0</formula>
    </cfRule>
  </conditionalFormatting>
  <conditionalFormatting sqref="AF263">
    <cfRule type="cellIs" dxfId="110" priority="109" operator="lessThan">
      <formula>0</formula>
    </cfRule>
  </conditionalFormatting>
  <conditionalFormatting sqref="C263:N263 P263 R263 T263 V263 X263 Z263 AB263">
    <cfRule type="expression" dxfId="109" priority="104">
      <formula>$A263="Plan revisado"</formula>
    </cfRule>
    <cfRule type="expression" dxfId="108" priority="105">
      <formula>$A263="Advindo"</formula>
    </cfRule>
    <cfRule type="expression" dxfId="107" priority="106">
      <formula>$A263="Ñ Plan s/desconto"</formula>
    </cfRule>
    <cfRule type="expression" dxfId="106" priority="107">
      <formula>$A263="Ñ Plan c/desconto"</formula>
    </cfRule>
    <cfRule type="expression" dxfId="105" priority="108">
      <formula>$A263="Família"</formula>
    </cfRule>
  </conditionalFormatting>
  <conditionalFormatting sqref="C263:N263 P263 R263 T263 V263 X263 Z263 AB263">
    <cfRule type="expression" dxfId="104" priority="103">
      <formula>$A263="Plan c/desc s/reajuste"</formula>
    </cfRule>
  </conditionalFormatting>
  <conditionalFormatting sqref="AF261:AF262">
    <cfRule type="cellIs" dxfId="103" priority="118" operator="lessThan">
      <formula>0</formula>
    </cfRule>
  </conditionalFormatting>
  <conditionalFormatting sqref="AF261:AF262">
    <cfRule type="cellIs" dxfId="102" priority="117" operator="lessThan">
      <formula>0</formula>
    </cfRule>
  </conditionalFormatting>
  <conditionalFormatting sqref="C261:N262 P261:P262 R261:R262 T261:T262 V261:V262 X261:X262 Z261:Z262 AB261:AB262">
    <cfRule type="expression" dxfId="101" priority="112">
      <formula>$A261="Plan revisado"</formula>
    </cfRule>
    <cfRule type="expression" dxfId="100" priority="113">
      <formula>$A261="Advindo"</formula>
    </cfRule>
    <cfRule type="expression" dxfId="99" priority="114">
      <formula>$A261="Ñ Plan s/desconto"</formula>
    </cfRule>
    <cfRule type="expression" dxfId="98" priority="115">
      <formula>$A261="Ñ Plan c/desconto"</formula>
    </cfRule>
    <cfRule type="expression" dxfId="97" priority="116">
      <formula>$A261="Família"</formula>
    </cfRule>
  </conditionalFormatting>
  <conditionalFormatting sqref="C261:N262 P261:P262 R261:R262 T261:T262 V261:V262 X261:X262 Z261:Z262 AB261:AB262">
    <cfRule type="expression" dxfId="96" priority="111">
      <formula>$A261="Plan c/desc s/reajuste"</formula>
    </cfRule>
  </conditionalFormatting>
  <conditionalFormatting sqref="AF264">
    <cfRule type="cellIs" dxfId="95" priority="102" operator="lessThan">
      <formula>0</formula>
    </cfRule>
  </conditionalFormatting>
  <conditionalFormatting sqref="AF264">
    <cfRule type="cellIs" dxfId="94" priority="101" operator="lessThan">
      <formula>0</formula>
    </cfRule>
  </conditionalFormatting>
  <conditionalFormatting sqref="C264:N264 P264 R264 T264 V264 X264 Z264 AB264">
    <cfRule type="expression" dxfId="93" priority="96">
      <formula>$A264="Plan revisado"</formula>
    </cfRule>
    <cfRule type="expression" dxfId="92" priority="97">
      <formula>$A264="Advindo"</formula>
    </cfRule>
    <cfRule type="expression" dxfId="91" priority="98">
      <formula>$A264="Ñ Plan s/desconto"</formula>
    </cfRule>
    <cfRule type="expression" dxfId="90" priority="99">
      <formula>$A264="Ñ Plan c/desconto"</formula>
    </cfRule>
    <cfRule type="expression" dxfId="89" priority="100">
      <formula>$A264="Família"</formula>
    </cfRule>
  </conditionalFormatting>
  <conditionalFormatting sqref="C264:N264 P264 R264 T264 V264 X264 Z264 AB264">
    <cfRule type="expression" dxfId="88" priority="95">
      <formula>$A264="Plan c/desc s/reajuste"</formula>
    </cfRule>
  </conditionalFormatting>
  <conditionalFormatting sqref="AF265:AF266 AF269:AF270">
    <cfRule type="cellIs" dxfId="87" priority="94" operator="lessThan">
      <formula>0</formula>
    </cfRule>
  </conditionalFormatting>
  <conditionalFormatting sqref="AF265:AF266 AF269:AF270">
    <cfRule type="cellIs" dxfId="86" priority="93" operator="lessThan">
      <formula>0</formula>
    </cfRule>
  </conditionalFormatting>
  <conditionalFormatting sqref="C265:N266 C269:N270 P269:P270 P265:P266 R265:R266 R269:R270 T269:T270 T265:T266 V265:V266 V269:V270 X269:X270 X265:X266 Z265:Z266 Z269:Z270 AB269:AB270 AB265:AB266">
    <cfRule type="expression" dxfId="85" priority="88">
      <formula>$A265="Plan revisado"</formula>
    </cfRule>
    <cfRule type="expression" dxfId="84" priority="89">
      <formula>$A265="Advindo"</formula>
    </cfRule>
    <cfRule type="expression" dxfId="83" priority="90">
      <formula>$A265="Ñ Plan s/desconto"</formula>
    </cfRule>
    <cfRule type="expression" dxfId="82" priority="91">
      <formula>$A265="Ñ Plan c/desconto"</formula>
    </cfRule>
    <cfRule type="expression" dxfId="81" priority="92">
      <formula>$A265="Família"</formula>
    </cfRule>
  </conditionalFormatting>
  <conditionalFormatting sqref="C265:N266 C269:N270 P269:P270 P265:P266 R265:R266 R269:R270 T269:T270 T265:T266 V265:V266 V269:V270 X269:X270 X265:X266 Z265:Z266 Z269:Z270 AB269:AB270 AB265:AB266">
    <cfRule type="expression" dxfId="80" priority="87">
      <formula>$A265="Plan c/desc s/reajuste"</formula>
    </cfRule>
  </conditionalFormatting>
  <conditionalFormatting sqref="AF267:AF268">
    <cfRule type="cellIs" dxfId="79" priority="86" operator="lessThan">
      <formula>0</formula>
    </cfRule>
  </conditionalFormatting>
  <conditionalFormatting sqref="AF267:AF268">
    <cfRule type="cellIs" dxfId="78" priority="85" operator="lessThan">
      <formula>0</formula>
    </cfRule>
  </conditionalFormatting>
  <conditionalFormatting sqref="C267:N268 P267:P268 R267:R268 T267:T268 V267:V268 X267:X268 Z267:Z268 AB267:AB268">
    <cfRule type="expression" dxfId="77" priority="80">
      <formula>$A267="Plan revisado"</formula>
    </cfRule>
    <cfRule type="expression" dxfId="76" priority="81">
      <formula>$A267="Advindo"</formula>
    </cfRule>
    <cfRule type="expression" dxfId="75" priority="82">
      <formula>$A267="Ñ Plan s/desconto"</formula>
    </cfRule>
    <cfRule type="expression" dxfId="74" priority="83">
      <formula>$A267="Ñ Plan c/desconto"</formula>
    </cfRule>
    <cfRule type="expression" dxfId="73" priority="84">
      <formula>$A267="Família"</formula>
    </cfRule>
  </conditionalFormatting>
  <conditionalFormatting sqref="C267:N268 P267:P268 R267:R268 T267:T268 V267:V268 X267:X268 Z267:Z268 AB267:AB268">
    <cfRule type="expression" dxfId="72" priority="79">
      <formula>$A267="Plan c/desc s/reajuste"</formula>
    </cfRule>
  </conditionalFormatting>
  <conditionalFormatting sqref="AF271 AF274:AF275">
    <cfRule type="cellIs" dxfId="71" priority="78" operator="lessThan">
      <formula>0</formula>
    </cfRule>
  </conditionalFormatting>
  <conditionalFormatting sqref="AF271 AF274:AF275">
    <cfRule type="cellIs" dxfId="70" priority="77" operator="lessThan">
      <formula>0</formula>
    </cfRule>
  </conditionalFormatting>
  <conditionalFormatting sqref="C271:N271 C274:N275 P274:P275 P271 R271 R274:R275 T274:T275 T271 V271 V274:V275 X274:X275 X271 Z271 Z274:Z275 AB274:AB275 AB271">
    <cfRule type="expression" dxfId="69" priority="72">
      <formula>$A271="Plan revisado"</formula>
    </cfRule>
    <cfRule type="expression" dxfId="68" priority="73">
      <formula>$A271="Advindo"</formula>
    </cfRule>
    <cfRule type="expression" dxfId="67" priority="74">
      <formula>$A271="Ñ Plan s/desconto"</formula>
    </cfRule>
    <cfRule type="expression" dxfId="66" priority="75">
      <formula>$A271="Ñ Plan c/desconto"</formula>
    </cfRule>
    <cfRule type="expression" dxfId="65" priority="76">
      <formula>$A271="Família"</formula>
    </cfRule>
  </conditionalFormatting>
  <conditionalFormatting sqref="C271:N271 C274:N275 P274:P275 P271 R271 R274:R275 T274:T275 T271 V271 V274:V275 X274:X275 X271 Z271 Z274:Z275 AB274:AB275 AB271">
    <cfRule type="expression" dxfId="64" priority="71">
      <formula>$A271="Plan c/desc s/reajuste"</formula>
    </cfRule>
  </conditionalFormatting>
  <conditionalFormatting sqref="AF272:AF273">
    <cfRule type="cellIs" dxfId="63" priority="70" operator="lessThan">
      <formula>0</formula>
    </cfRule>
  </conditionalFormatting>
  <conditionalFormatting sqref="AF272:AF273">
    <cfRule type="cellIs" dxfId="62" priority="69" operator="lessThan">
      <formula>0</formula>
    </cfRule>
  </conditionalFormatting>
  <conditionalFormatting sqref="C272:N273 P272:P273 R272:R273 T272:T273 V272:V273 X272:X273 Z272:Z273 AB272:AB273">
    <cfRule type="expression" dxfId="61" priority="64">
      <formula>$A272="Plan revisado"</formula>
    </cfRule>
    <cfRule type="expression" dxfId="60" priority="65">
      <formula>$A272="Advindo"</formula>
    </cfRule>
    <cfRule type="expression" dxfId="59" priority="66">
      <formula>$A272="Ñ Plan s/desconto"</formula>
    </cfRule>
    <cfRule type="expression" dxfId="58" priority="67">
      <formula>$A272="Ñ Plan c/desconto"</formula>
    </cfRule>
    <cfRule type="expression" dxfId="57" priority="68">
      <formula>$A272="Família"</formula>
    </cfRule>
  </conditionalFormatting>
  <conditionalFormatting sqref="C272:N273 P272:P273 R272:R273 T272:T273 V272:V273 X272:X273 Z272:Z273 AB272:AB273">
    <cfRule type="expression" dxfId="56" priority="63">
      <formula>$A272="Plan c/desc s/reajuste"</formula>
    </cfRule>
  </conditionalFormatting>
  <conditionalFormatting sqref="AF289:AF290">
    <cfRule type="cellIs" dxfId="55" priority="62" operator="lessThan">
      <formula>0</formula>
    </cfRule>
  </conditionalFormatting>
  <conditionalFormatting sqref="AF289:AF290">
    <cfRule type="cellIs" dxfId="54" priority="61" operator="lessThan">
      <formula>0</formula>
    </cfRule>
  </conditionalFormatting>
  <conditionalFormatting sqref="I289:I290 K289:N290 P289:P290 R289:R290 T289:T290 V289:V290 X289:X290 Z289:Z290 AB289:AB290">
    <cfRule type="expression" dxfId="53" priority="56">
      <formula>$A289="Plan revisado"</formula>
    </cfRule>
    <cfRule type="expression" dxfId="52" priority="57">
      <formula>$A289="Advindo"</formula>
    </cfRule>
    <cfRule type="expression" dxfId="51" priority="58">
      <formula>$A289="Ñ Plan s/desconto"</formula>
    </cfRule>
    <cfRule type="expression" dxfId="50" priority="59">
      <formula>$A289="Ñ Plan c/desconto"</formula>
    </cfRule>
    <cfRule type="expression" dxfId="49" priority="60">
      <formula>$A289="Família"</formula>
    </cfRule>
  </conditionalFormatting>
  <conditionalFormatting sqref="I289:I290 K289:N290 P289:P290 R289:R290 T289:T290 V289:V290 X289:X290 Z289:Z290 AB289:AB290">
    <cfRule type="expression" dxfId="48" priority="55">
      <formula>$A289="Plan c/desc s/reajuste"</formula>
    </cfRule>
  </conditionalFormatting>
  <conditionalFormatting sqref="C289:H290 J289:J290">
    <cfRule type="expression" dxfId="47" priority="50">
      <formula>$A289="Plan revisado"</formula>
    </cfRule>
    <cfRule type="expression" dxfId="46" priority="51">
      <formula>$A289="Advindo"</formula>
    </cfRule>
    <cfRule type="expression" dxfId="45" priority="52">
      <formula>$A289="Ñ Plan s/desconto"</formula>
    </cfRule>
    <cfRule type="expression" dxfId="44" priority="53">
      <formula>$A289="Ñ Plan c/desconto"</formula>
    </cfRule>
    <cfRule type="expression" dxfId="43" priority="54">
      <formula>$A289="Família"</formula>
    </cfRule>
  </conditionalFormatting>
  <conditionalFormatting sqref="C289:H290 J289:J290">
    <cfRule type="expression" dxfId="42" priority="49">
      <formula>$A289="Plan c/desc s/reajuste"</formula>
    </cfRule>
  </conditionalFormatting>
  <conditionalFormatting sqref="AF288">
    <cfRule type="cellIs" dxfId="41" priority="48" operator="lessThan">
      <formula>0</formula>
    </cfRule>
  </conditionalFormatting>
  <conditionalFormatting sqref="AF288">
    <cfRule type="cellIs" dxfId="40" priority="47" operator="lessThan">
      <formula>0</formula>
    </cfRule>
  </conditionalFormatting>
  <conditionalFormatting sqref="I288 K288:N288 P288 R288 T288 V288 X288 Z288 AB288">
    <cfRule type="expression" dxfId="39" priority="42">
      <formula>$A288="Plan revisado"</formula>
    </cfRule>
    <cfRule type="expression" dxfId="38" priority="43">
      <formula>$A288="Advindo"</formula>
    </cfRule>
    <cfRule type="expression" dxfId="37" priority="44">
      <formula>$A288="Ñ Plan s/desconto"</formula>
    </cfRule>
    <cfRule type="expression" dxfId="36" priority="45">
      <formula>$A288="Ñ Plan c/desconto"</formula>
    </cfRule>
    <cfRule type="expression" dxfId="35" priority="46">
      <formula>$A288="Família"</formula>
    </cfRule>
  </conditionalFormatting>
  <conditionalFormatting sqref="I288 K288:N288 P288 R288 T288 V288 X288 Z288 AB288">
    <cfRule type="expression" dxfId="34" priority="41">
      <formula>$A288="Plan c/desc s/reajuste"</formula>
    </cfRule>
  </conditionalFormatting>
  <conditionalFormatting sqref="C288:H288 J288">
    <cfRule type="expression" dxfId="33" priority="36">
      <formula>$A288="Plan revisado"</formula>
    </cfRule>
    <cfRule type="expression" dxfId="32" priority="37">
      <formula>$A288="Advindo"</formula>
    </cfRule>
    <cfRule type="expression" dxfId="31" priority="38">
      <formula>$A288="Ñ Plan s/desconto"</formula>
    </cfRule>
    <cfRule type="expression" dxfId="30" priority="39">
      <formula>$A288="Ñ Plan c/desconto"</formula>
    </cfRule>
    <cfRule type="expression" dxfId="29" priority="40">
      <formula>$A288="Família"</formula>
    </cfRule>
  </conditionalFormatting>
  <conditionalFormatting sqref="C288:H288 J288">
    <cfRule type="expression" dxfId="28" priority="35">
      <formula>$A288="Plan c/desc s/reajuste"</formula>
    </cfRule>
  </conditionalFormatting>
  <conditionalFormatting sqref="AI21">
    <cfRule type="cellIs" dxfId="27" priority="34" operator="lessThan">
      <formula>0</formula>
    </cfRule>
  </conditionalFormatting>
  <conditionalFormatting sqref="AI21">
    <cfRule type="cellIs" dxfId="26" priority="33" operator="lessThan">
      <formula>0</formula>
    </cfRule>
  </conditionalFormatting>
  <conditionalFormatting sqref="AI21">
    <cfRule type="expression" dxfId="25" priority="28">
      <formula>$A21="Plan revisado"</formula>
    </cfRule>
    <cfRule type="expression" dxfId="24" priority="29">
      <formula>$A21="Advindo"</formula>
    </cfRule>
    <cfRule type="expression" dxfId="23" priority="30">
      <formula>$A21="Ñ Plan s/desconto"</formula>
    </cfRule>
    <cfRule type="expression" dxfId="22" priority="31">
      <formula>$A21="Ñ Plan c/desconto"</formula>
    </cfRule>
    <cfRule type="expression" dxfId="21" priority="32">
      <formula>$A21="Família"</formula>
    </cfRule>
  </conditionalFormatting>
  <conditionalFormatting sqref="AI21">
    <cfRule type="expression" dxfId="20" priority="27">
      <formula>$A21="Plan c/desc s/reajuste"</formula>
    </cfRule>
  </conditionalFormatting>
  <conditionalFormatting sqref="AF119:AF122">
    <cfRule type="cellIs" dxfId="19" priority="26" operator="lessThan">
      <formula>0</formula>
    </cfRule>
  </conditionalFormatting>
  <conditionalFormatting sqref="AF119:AF122">
    <cfRule type="cellIs" dxfId="18" priority="25" operator="lessThan">
      <formula>0</formula>
    </cfRule>
  </conditionalFormatting>
  <conditionalFormatting sqref="Z15">
    <cfRule type="expression" dxfId="17" priority="14">
      <formula>$A15="Plan revisado"</formula>
    </cfRule>
    <cfRule type="expression" dxfId="16" priority="15">
      <formula>$A15="Advindo"</formula>
    </cfRule>
    <cfRule type="expression" dxfId="15" priority="16">
      <formula>$A15="Ñ Plan s/desconto"</formula>
    </cfRule>
    <cfRule type="expression" dxfId="14" priority="17">
      <formula>$A15="Ñ Plan c/desconto"</formula>
    </cfRule>
    <cfRule type="expression" dxfId="13" priority="18">
      <formula>$A15="Família"</formula>
    </cfRule>
  </conditionalFormatting>
  <conditionalFormatting sqref="Z15">
    <cfRule type="expression" dxfId="12" priority="13">
      <formula>$A15="Plan c/desc s/reajuste"</formula>
    </cfRule>
  </conditionalFormatting>
  <conditionalFormatting sqref="AD16:AD18">
    <cfRule type="expression" dxfId="11" priority="8">
      <formula>$A16="Plan revisado"</formula>
    </cfRule>
    <cfRule type="expression" dxfId="10" priority="9">
      <formula>$A16="Advindo"</formula>
    </cfRule>
    <cfRule type="expression" dxfId="9" priority="10">
      <formula>$A16="Ñ Plan s/desconto"</formula>
    </cfRule>
    <cfRule type="expression" dxfId="8" priority="11">
      <formula>$A16="Ñ Plan c/desconto"</formula>
    </cfRule>
    <cfRule type="expression" dxfId="7" priority="12">
      <formula>$A16="Família"</formula>
    </cfRule>
  </conditionalFormatting>
  <conditionalFormatting sqref="AD16:AD18">
    <cfRule type="expression" dxfId="6" priority="7">
      <formula>$A16="Plan c/desc s/reajuste"</formula>
    </cfRule>
  </conditionalFormatting>
  <conditionalFormatting sqref="AD15">
    <cfRule type="expression" dxfId="5" priority="2">
      <formula>$A15="Plan revisado"</formula>
    </cfRule>
    <cfRule type="expression" dxfId="4" priority="3">
      <formula>$A15="Advindo"</formula>
    </cfRule>
    <cfRule type="expression" dxfId="3" priority="4">
      <formula>$A15="Ñ Plan s/desconto"</formula>
    </cfRule>
    <cfRule type="expression" dxfId="2" priority="5">
      <formula>$A15="Ñ Plan c/desconto"</formula>
    </cfRule>
    <cfRule type="expression" dxfId="1" priority="6">
      <formula>$A15="Família"</formula>
    </cfRule>
  </conditionalFormatting>
  <conditionalFormatting sqref="AD15">
    <cfRule type="expression" dxfId="0" priority="1">
      <formula>$A15="Plan c/desc s/reajuste"</formula>
    </cfRule>
  </conditionalFormatting>
  <dataValidations count="4">
    <dataValidation type="list" allowBlank="1" showInputMessage="1" showErrorMessage="1" sqref="AJ10" xr:uid="{EC88C729-9C9F-4E3F-A975-3A8EC9BB3E02}">
      <formula1>$D$310:$D$330</formula1>
    </dataValidation>
    <dataValidation type="list" allowBlank="1" showInputMessage="1" showErrorMessage="1" sqref="A2:B12 A296:B1048576" xr:uid="{77517CC3-01B7-484B-B8DF-67CD0E9FEC3F}">
      <formula1>"Família,Planilhado,Ñ Plan c/desconto,Ñ Plan s/desconto,Advindo,Plan revisado"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F13:AH295" xr:uid="{EAF657EE-BF87-4239-88F3-07AB8999E0BD}">
      <formula1>0</formula1>
    </dataValidation>
    <dataValidation type="list" allowBlank="1" showInputMessage="1" showErrorMessage="1" sqref="A13:B295" xr:uid="{28A8D15C-89F9-412F-93BE-EB434317B1E5}">
      <formula1>"Família,Planilhado,Ñ Plan c/desconto,Ñ Plan s/desconto,Advindo,Plan revisado,Plan c/desc s/reajuste"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72" fitToHeight="100" orientation="landscape" r:id="rId1"/>
  <headerFooter alignWithMargins="0">
    <oddFooter>&amp;LREFORMA DAS FACHADAS DA EMERJ - PROC: 2022-06135050&amp;CSGLOG - DEENG - DIFOB - SEMED (SERVIÇO DE MEDIÇÃO)&amp;R&amp;"Verdana,Normal"&amp;P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1aa0ec-d7a3-466b-ba99-c849b60b6e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8A0F2C7CA6BA40B9B07296CDF9FA79" ma:contentTypeVersion="15" ma:contentTypeDescription="Crie um novo documento." ma:contentTypeScope="" ma:versionID="31328c38b3b0d029d022a7d1683a4914">
  <xsd:schema xmlns:xsd="http://www.w3.org/2001/XMLSchema" xmlns:xs="http://www.w3.org/2001/XMLSchema" xmlns:p="http://schemas.microsoft.com/office/2006/metadata/properties" xmlns:ns3="8e1aa0ec-d7a3-466b-ba99-c849b60b6edb" xmlns:ns4="306c0818-f2c4-49f3-be00-347e2771da2d" targetNamespace="http://schemas.microsoft.com/office/2006/metadata/properties" ma:root="true" ma:fieldsID="42e10beaa30170844bda8b7903217ef1" ns3:_="" ns4:_="">
    <xsd:import namespace="8e1aa0ec-d7a3-466b-ba99-c849b60b6edb"/>
    <xsd:import namespace="306c0818-f2c4-49f3-be00-347e2771da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aa0ec-d7a3-466b-ba99-c849b60b6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0818-f2c4-49f3-be00-347e2771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1D638-77B6-4EA5-993E-A4D95F875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8243E-8FC3-478B-9E6F-7FF979D2A5BF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306c0818-f2c4-49f3-be00-347e2771da2d"/>
    <ds:schemaRef ds:uri="http://purl.org/dc/elements/1.1/"/>
    <ds:schemaRef ds:uri="8e1aa0ec-d7a3-466b-ba99-c849b60b6edb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78508D-A2B0-4B41-AF7E-FF9AD15B3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aa0ec-d7a3-466b-ba99-c849b60b6edb"/>
    <ds:schemaRef ds:uri="306c0818-f2c4-49f3-be00-347e2771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</vt:lpstr>
      <vt:lpstr>'MEDIÇÃO FINAL'!Area_de_impressao</vt:lpstr>
      <vt:lpstr>'MEDIÇÃO FINAL'!Titulos_de_impressao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cp:lastPrinted>2025-10-13T19:49:03Z</cp:lastPrinted>
  <dcterms:created xsi:type="dcterms:W3CDTF">2024-06-04T14:07:00Z</dcterms:created>
  <dcterms:modified xsi:type="dcterms:W3CDTF">2025-12-04T18:01:48Z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0x010100DC8A0F2C7CA6BA40B9B07296CDF9FA79</vt:lpwstr>
  </property>
</Properties>
</file>