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UCIA\"/>
    </mc:Choice>
  </mc:AlternateContent>
  <xr:revisionPtr revIDLastSave="0" documentId="8_{95C0C757-499C-42F2-A692-A798AB0A8CF1}" xr6:coauthVersionLast="36" xr6:coauthVersionMax="36" xr10:uidLastSave="{00000000-0000-0000-0000-000000000000}"/>
  <bookViews>
    <workbookView xWindow="0" yWindow="0" windowWidth="28800" windowHeight="11505" xr2:uid="{CC93A93D-A39B-4B24-B7A1-95B19697E8F5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5" i="1"/>
  <c r="D45" i="1" s="1"/>
  <c r="D44" i="1"/>
  <c r="B44" i="1"/>
  <c r="B43" i="1"/>
  <c r="D43" i="1" s="1"/>
  <c r="B42" i="1"/>
  <c r="D42" i="1" s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D35" i="1"/>
  <c r="B35" i="1"/>
  <c r="B34" i="1"/>
  <c r="D34" i="1" s="1"/>
  <c r="C30" i="1"/>
  <c r="B30" i="1"/>
  <c r="D30" i="1" s="1"/>
  <c r="C29" i="1"/>
  <c r="B29" i="1"/>
  <c r="D29" i="1" s="1"/>
  <c r="C28" i="1"/>
  <c r="B28" i="1"/>
  <c r="D28" i="1" s="1"/>
  <c r="C27" i="1"/>
  <c r="B27" i="1"/>
  <c r="D27" i="1" s="1"/>
  <c r="C26" i="1"/>
  <c r="B26" i="1"/>
  <c r="D26" i="1" s="1"/>
  <c r="C25" i="1"/>
  <c r="D25" i="1" s="1"/>
  <c r="B25" i="1"/>
  <c r="B24" i="1"/>
  <c r="D24" i="1" s="1"/>
  <c r="B23" i="1"/>
  <c r="D23" i="1" s="1"/>
  <c r="B22" i="1"/>
  <c r="D22" i="1" s="1"/>
  <c r="C21" i="1"/>
  <c r="B21" i="1"/>
  <c r="D21" i="1" s="1"/>
  <c r="C20" i="1"/>
  <c r="B20" i="1"/>
  <c r="D20" i="1" s="1"/>
  <c r="C19" i="1"/>
  <c r="B19" i="1"/>
  <c r="D19" i="1" s="1"/>
  <c r="C15" i="1"/>
  <c r="B15" i="1"/>
  <c r="D15" i="1" s="1"/>
  <c r="D14" i="1"/>
  <c r="B14" i="1"/>
  <c r="B13" i="1"/>
  <c r="D13" i="1" s="1"/>
  <c r="D12" i="1"/>
  <c r="D11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72D41A55-DD80-4355-85CF-681CC47C1DE3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2F460649-A558-44F4-A42B-7D0001A19D8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4C7C9561-A1AE-4F45-B156-F97F0BAF9229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CFAB03C8-2EB3-48F9-9FD9-87303706C0C1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AE89189D-4DB0-4225-B1D2-28C00F2AD4D9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B77F6B7B-27CE-453F-894B-AB0BF688AE8C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62BC546A-E899-499D-B824-859573A999C9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6FBF4EDB-DDA8-4FD0-B98E-3EA186A100A4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51A10C0A-4110-462C-951D-642C42860B2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6C7D4D35-BFF6-4C73-A6F7-2304148B1E84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F9EDFBA6-9147-4F3D-B363-F2E9EBB5DD44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06316A03-A9EB-4F1B-8D62-F18AC170B958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2B5DFAE5-8A1D-4104-BCBD-BF98002240AA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C463CA12-B2E5-4FC2-AE1B-D9014A154E32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4504A324-9CF8-4786-A48B-FF9800DDF42E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6D6C262E-43FE-416C-A0E1-DEC1746D2E2F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DB976357-736D-49A0-A6EE-A562B333115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3A8AF341-E4F6-4C3D-B1F8-5534AEB1FA7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4EB22CA4-04FA-4D51-B8A8-FD3CDD8EF2E7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3B9002B8-BF42-49B2-B816-9962CFCE9737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3E3ACEEC-4575-4B89-B75B-464A1BF91F6C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634CC306-8719-4BC5-8F6A-5BC22BBAF07D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6C3EA34F-2CF8-45E7-9491-66BEE7D60649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<sst xmlns="http://schemas.openxmlformats.org/spreadsheetml/2006/main" count="51" uniqueCount="19">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</sst>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4">
    <xf numFmtId="0" fontId="0" fillId="0" borderId="0" xfId="0"/>
    <xf numFmtId="0" fontId="3" fillId="2" borderId="0" xfId="3" applyFont="1" applyAlignment="1">
      <alignment horizontal="center"/>
    </xf>
    <xf numFmtId="0" fontId="4" fillId="0" borderId="0" xfId="0" applyFont="1"/>
    <xf numFmtId="0" fontId="3" fillId="4" borderId="0" xfId="5" applyFont="1" applyAlignment="1">
      <alignment horizontal="center" vertical="center" wrapText="1"/>
    </xf>
    <xf numFmtId="0" fontId="4" fillId="3" borderId="0" xfId="4" applyFont="1"/>
    <xf numFmtId="44" fontId="4" fillId="3" borderId="0" xfId="4" applyNumberFormat="1" applyFont="1"/>
    <xf numFmtId="44" fontId="3" fillId="4" borderId="0" xfId="5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4" fillId="0" borderId="0" xfId="0" applyFont="1" applyFill="1"/>
    <xf numFmtId="43" fontId="4" fillId="0" borderId="0" xfId="1" applyFont="1" applyFill="1"/>
  </cellXfs>
  <cellStyles count="6">
    <cellStyle name="20% - Ênfase5" xfId="4" builtinId="46"/>
    <cellStyle name="60% - Ênfase5" xfId="5" builtinId="48"/>
    <cellStyle name="Ênfase5" xfId="3" builtinId="45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1466-A2BE-4CCD-9241-D47F074D92EC}">
  <dimension ref="A2:R53"/>
  <sheetViews>
    <sheetView tabSelected="1" topLeftCell="A13" workbookViewId="0">
      <selection activeCell="D51" sqref="D51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7" width="16.8554687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17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  <c r="G5" s="7"/>
    </row>
    <row r="6" spans="1:17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17" x14ac:dyDescent="0.25">
      <c r="A7" s="4" t="s">
        <v>8</v>
      </c>
      <c r="B7" s="5">
        <v>382628.57</v>
      </c>
      <c r="C7" s="5">
        <v>457661.26</v>
      </c>
      <c r="D7" s="6">
        <f t="shared" si="0"/>
        <v>840289.83000000007</v>
      </c>
      <c r="G7" s="8"/>
      <c r="H7" s="8"/>
      <c r="I7" s="8"/>
      <c r="J7" s="8"/>
    </row>
    <row r="8" spans="1:17" x14ac:dyDescent="0.25">
      <c r="A8" s="4" t="s">
        <v>9</v>
      </c>
      <c r="B8" s="5">
        <v>385869.4</v>
      </c>
      <c r="C8" s="5">
        <v>461708.86</v>
      </c>
      <c r="D8" s="6">
        <f t="shared" si="0"/>
        <v>847578.26</v>
      </c>
    </row>
    <row r="9" spans="1:17" x14ac:dyDescent="0.25">
      <c r="A9" s="4" t="s">
        <v>10</v>
      </c>
      <c r="B9" s="5">
        <v>391477.93</v>
      </c>
      <c r="C9" s="5">
        <v>468967.61</v>
      </c>
      <c r="D9" s="6">
        <f t="shared" si="0"/>
        <v>860445.54</v>
      </c>
    </row>
    <row r="10" spans="1:17" x14ac:dyDescent="0.25">
      <c r="A10" s="4" t="s">
        <v>11</v>
      </c>
      <c r="B10" s="5">
        <v>444064.27</v>
      </c>
      <c r="C10" s="5">
        <v>540262.40000000002</v>
      </c>
      <c r="D10" s="6">
        <f t="shared" si="0"/>
        <v>984326.67</v>
      </c>
      <c r="I10" s="7"/>
    </row>
    <row r="11" spans="1:17" x14ac:dyDescent="0.25">
      <c r="A11" s="4" t="s">
        <v>12</v>
      </c>
      <c r="B11" s="5">
        <v>440561.37</v>
      </c>
      <c r="C11" s="5">
        <v>521009.2</v>
      </c>
      <c r="D11" s="6">
        <f t="shared" si="0"/>
        <v>961570.57000000007</v>
      </c>
      <c r="I11" s="7"/>
    </row>
    <row r="12" spans="1:17" x14ac:dyDescent="0.25">
      <c r="A12" s="4" t="s">
        <v>13</v>
      </c>
      <c r="B12" s="5">
        <v>447062.75</v>
      </c>
      <c r="C12" s="5">
        <v>528417.91</v>
      </c>
      <c r="D12" s="6">
        <f t="shared" si="0"/>
        <v>975480.66</v>
      </c>
      <c r="I12" s="7"/>
    </row>
    <row r="13" spans="1:17" x14ac:dyDescent="0.25">
      <c r="A13" s="4" t="s">
        <v>14</v>
      </c>
      <c r="B13" s="5">
        <f>779.15+444159.49</f>
        <v>444938.64</v>
      </c>
      <c r="C13" s="5">
        <v>527980.15</v>
      </c>
      <c r="D13" s="6">
        <f t="shared" si="0"/>
        <v>972918.79</v>
      </c>
    </row>
    <row r="14" spans="1:17" x14ac:dyDescent="0.25">
      <c r="A14" s="4" t="s">
        <v>15</v>
      </c>
      <c r="B14" s="5">
        <f>941.78+446808.58</f>
        <v>447750.36000000004</v>
      </c>
      <c r="C14" s="5">
        <v>529802.93999999994</v>
      </c>
      <c r="D14" s="6">
        <f t="shared" si="0"/>
        <v>977553.3</v>
      </c>
    </row>
    <row r="15" spans="1:17" x14ac:dyDescent="0.25">
      <c r="A15" s="4" t="s">
        <v>16</v>
      </c>
      <c r="B15" s="5">
        <f>420568+453634.23</f>
        <v>874202.23</v>
      </c>
      <c r="C15" s="5">
        <f>538103.33+488860.88</f>
        <v>1026964.21</v>
      </c>
      <c r="D15" s="6">
        <f t="shared" si="0"/>
        <v>1901166.44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  <c r="F19" s="10"/>
      <c r="G19" s="10"/>
      <c r="H19" s="7"/>
    </row>
    <row r="20" spans="1:10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  <c r="F20" s="10"/>
      <c r="G20" s="10"/>
      <c r="H20" s="7"/>
    </row>
    <row r="21" spans="1:10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  <c r="F21" s="10"/>
      <c r="G21" s="10"/>
      <c r="H21" s="7"/>
    </row>
    <row r="22" spans="1:10" x14ac:dyDescent="0.25">
      <c r="A22" s="4" t="s">
        <v>8</v>
      </c>
      <c r="B22" s="5">
        <f>2357794.6+52589505.2+2967711.72</f>
        <v>57915011.520000003</v>
      </c>
      <c r="C22" s="5">
        <v>29383034.670000002</v>
      </c>
      <c r="D22" s="6">
        <f t="shared" si="1"/>
        <v>87298046.189999998</v>
      </c>
      <c r="F22" s="11"/>
      <c r="G22" s="11"/>
    </row>
    <row r="23" spans="1:10" x14ac:dyDescent="0.25">
      <c r="A23" s="4" t="s">
        <v>9</v>
      </c>
      <c r="B23" s="5">
        <f>55383482.56+2980663.84</f>
        <v>58364146.400000006</v>
      </c>
      <c r="C23" s="5">
        <v>29607476.670000002</v>
      </c>
      <c r="D23" s="6">
        <f t="shared" si="1"/>
        <v>87971623.070000008</v>
      </c>
      <c r="J23" s="7"/>
    </row>
    <row r="24" spans="1:10" x14ac:dyDescent="0.25">
      <c r="A24" s="4" t="s">
        <v>10</v>
      </c>
      <c r="B24" s="5">
        <f>55959685.04+3069763.84</f>
        <v>59029448.879999995</v>
      </c>
      <c r="C24" s="5">
        <v>29951553.84</v>
      </c>
      <c r="D24" s="6">
        <f t="shared" si="1"/>
        <v>88981002.719999999</v>
      </c>
      <c r="J24" s="7"/>
    </row>
    <row r="25" spans="1:10" x14ac:dyDescent="0.25">
      <c r="A25" s="4" t="s">
        <v>11</v>
      </c>
      <c r="B25" s="5">
        <f>53065324.32+3107868.06</f>
        <v>56173192.380000003</v>
      </c>
      <c r="C25" s="5">
        <f>26550887.3+1977734.26</f>
        <v>28528621.560000002</v>
      </c>
      <c r="D25" s="6">
        <f t="shared" si="1"/>
        <v>84701813.939999998</v>
      </c>
      <c r="F25" s="7"/>
      <c r="G25" s="7"/>
      <c r="J25" s="7"/>
    </row>
    <row r="26" spans="1:10" x14ac:dyDescent="0.25">
      <c r="A26" s="4" t="s">
        <v>12</v>
      </c>
      <c r="B26" s="5">
        <f>55238849.4+2995056.9</f>
        <v>58233906.299999997</v>
      </c>
      <c r="C26" s="5">
        <f>27637650.01+1905945.19</f>
        <v>29543595.200000003</v>
      </c>
      <c r="D26" s="6">
        <f t="shared" si="1"/>
        <v>87777501.5</v>
      </c>
    </row>
    <row r="27" spans="1:10" x14ac:dyDescent="0.25">
      <c r="A27" s="4" t="s">
        <v>13</v>
      </c>
      <c r="B27" s="5">
        <f>64584139.7+3099807.92</f>
        <v>67683947.620000005</v>
      </c>
      <c r="C27" s="5">
        <f>32310295.02+1972605.01</f>
        <v>34282900.030000001</v>
      </c>
      <c r="D27" s="6">
        <f t="shared" si="1"/>
        <v>101966847.65000001</v>
      </c>
    </row>
    <row r="28" spans="1:10" x14ac:dyDescent="0.25">
      <c r="A28" s="4" t="s">
        <v>14</v>
      </c>
      <c r="B28" s="5">
        <f>56455283.76+3017463.32</f>
        <v>59472747.079999998</v>
      </c>
      <c r="C28" s="5">
        <f>28250547.54+1920203.93</f>
        <v>30170751.469999999</v>
      </c>
      <c r="D28" s="6">
        <f t="shared" si="1"/>
        <v>89643498.549999997</v>
      </c>
    </row>
    <row r="29" spans="1:10" x14ac:dyDescent="0.25">
      <c r="A29" s="4" t="s">
        <v>15</v>
      </c>
      <c r="B29" s="5">
        <f>53418472.08+4470143.16+2940027.42+93937.14</f>
        <v>60922579.799999997</v>
      </c>
      <c r="C29" s="5">
        <f>2235071.62+26732141.63+1870926.58</f>
        <v>30838139.829999998</v>
      </c>
      <c r="D29" s="6">
        <f t="shared" si="1"/>
        <v>91760719.629999995</v>
      </c>
    </row>
    <row r="30" spans="1:10" x14ac:dyDescent="0.25">
      <c r="A30" s="4" t="s">
        <v>16</v>
      </c>
      <c r="B30" s="5">
        <f>53405562.56+1282725.08+3799573.68+9089772.72+3090185.56+53392333.4+3047930.6</f>
        <v>127108083.59999999</v>
      </c>
      <c r="C30" s="5">
        <f>26696166.76+26724669+641362.58+1899786.85+4544886.35+1939592.23+1966481.66</f>
        <v>64412945.43</v>
      </c>
      <c r="D30" s="6">
        <f t="shared" si="1"/>
        <v>191521029.03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18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  <c r="E35" s="7"/>
      <c r="J35" s="7"/>
    </row>
    <row r="36" spans="1:18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  <c r="E36" s="7"/>
      <c r="J36" s="7"/>
    </row>
    <row r="37" spans="1:18" x14ac:dyDescent="0.25">
      <c r="A37" s="4" t="s">
        <v>8</v>
      </c>
      <c r="B37" s="5">
        <f>48046.94+761139.71</f>
        <v>809186.64999999991</v>
      </c>
      <c r="C37" s="5">
        <v>346629.69</v>
      </c>
      <c r="D37" s="6">
        <f t="shared" si="2"/>
        <v>1155816.3399999999</v>
      </c>
      <c r="E37" s="7"/>
      <c r="J37" s="7"/>
    </row>
    <row r="38" spans="1:18" x14ac:dyDescent="0.25">
      <c r="A38" s="4" t="s">
        <v>9</v>
      </c>
      <c r="B38" s="5">
        <f>750985.76+47405.98</f>
        <v>798391.74</v>
      </c>
      <c r="C38" s="5">
        <v>345905.11</v>
      </c>
      <c r="D38" s="6">
        <f t="shared" si="2"/>
        <v>1144296.8500000001</v>
      </c>
      <c r="E38" s="12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4" t="s">
        <v>10</v>
      </c>
      <c r="B39" s="5">
        <f>763762.93+48212.54</f>
        <v>811975.47000000009</v>
      </c>
      <c r="C39" s="5">
        <v>351424.31</v>
      </c>
      <c r="D39" s="6">
        <f t="shared" si="2"/>
        <v>1163399.78</v>
      </c>
    </row>
    <row r="40" spans="1:18" x14ac:dyDescent="0.25">
      <c r="A40" s="4" t="s">
        <v>11</v>
      </c>
      <c r="B40" s="5">
        <f>789164.97+49816.04</f>
        <v>838981.01</v>
      </c>
      <c r="C40" s="5">
        <v>368839.11</v>
      </c>
      <c r="D40" s="6">
        <f t="shared" si="2"/>
        <v>1207820.1200000001</v>
      </c>
    </row>
    <row r="41" spans="1:18" x14ac:dyDescent="0.25">
      <c r="A41" s="4" t="s">
        <v>12</v>
      </c>
      <c r="B41" s="5">
        <f>841207.75+53101.24</f>
        <v>894308.99</v>
      </c>
      <c r="C41" s="5">
        <v>396319.99</v>
      </c>
      <c r="D41" s="6">
        <f t="shared" si="2"/>
        <v>1290628.98</v>
      </c>
    </row>
    <row r="42" spans="1:18" x14ac:dyDescent="0.25">
      <c r="A42" s="4" t="s">
        <v>13</v>
      </c>
      <c r="B42" s="5">
        <f>782338.95+49385.15</f>
        <v>831724.1</v>
      </c>
      <c r="C42" s="5">
        <v>366716.05</v>
      </c>
      <c r="D42" s="6">
        <f t="shared" si="2"/>
        <v>1198440.1499999999</v>
      </c>
    </row>
    <row r="43" spans="1:18" x14ac:dyDescent="0.25">
      <c r="A43" s="4" t="s">
        <v>14</v>
      </c>
      <c r="B43" s="5">
        <f>864396.53+54565.03</f>
        <v>918961.56</v>
      </c>
      <c r="C43" s="5">
        <v>434088.78</v>
      </c>
      <c r="D43" s="6">
        <f t="shared" si="2"/>
        <v>1353050.34</v>
      </c>
    </row>
    <row r="44" spans="1:18" x14ac:dyDescent="0.25">
      <c r="A44" s="4" t="s">
        <v>15</v>
      </c>
      <c r="B44" s="5">
        <f>37774.99+913828.39+2384.54+57685.42</f>
        <v>1011673.3400000001</v>
      </c>
      <c r="C44" s="5">
        <v>435698.91</v>
      </c>
      <c r="D44" s="6">
        <f t="shared" si="2"/>
        <v>1447372.25</v>
      </c>
    </row>
    <row r="45" spans="1:18" x14ac:dyDescent="0.25">
      <c r="A45" s="4" t="s">
        <v>16</v>
      </c>
      <c r="B45" s="5">
        <f>970516.19+61263.83+759303.71+47931.05</f>
        <v>1839014.78</v>
      </c>
      <c r="C45" s="5">
        <f>348839.19+450117.46</f>
        <v>798956.65</v>
      </c>
      <c r="D45" s="6">
        <f t="shared" si="2"/>
        <v>2637971.4300000002</v>
      </c>
    </row>
    <row r="53" spans="5:5" x14ac:dyDescent="0.25">
      <c r="E53" s="11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Ferraro</dc:creator>
  <cp:lastModifiedBy>Lucia Ferraro</cp:lastModifiedBy>
  <dcterms:created xsi:type="dcterms:W3CDTF">2025-02-06T18:06:16Z</dcterms:created>
  <dcterms:modified xsi:type="dcterms:W3CDTF">2025-02-06T18:07:12Z</dcterms:modified>
</cp:coreProperties>
</file>